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desk.NBAB\Documents\"/>
    </mc:Choice>
  </mc:AlternateContent>
  <bookViews>
    <workbookView xWindow="0" yWindow="0" windowWidth="21600" windowHeight="9600"/>
  </bookViews>
  <sheets>
    <sheet name="Sheet1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1" l="1"/>
  <c r="B144" i="1"/>
  <c r="D143" i="1"/>
  <c r="E143" i="1" s="1"/>
  <c r="F143" i="1" s="1"/>
  <c r="C143" i="1"/>
  <c r="B143" i="1"/>
  <c r="B142" i="1"/>
  <c r="D141" i="1"/>
  <c r="E141" i="1" s="1"/>
  <c r="F141" i="1" s="1"/>
  <c r="C141" i="1"/>
  <c r="D137" i="1"/>
  <c r="E137" i="1" s="1"/>
  <c r="F137" i="1" s="1"/>
  <c r="C137" i="1"/>
  <c r="D136" i="1"/>
  <c r="E136" i="1" s="1"/>
  <c r="F136" i="1" s="1"/>
  <c r="C136" i="1"/>
  <c r="D135" i="1"/>
  <c r="E135" i="1" s="1"/>
  <c r="F135" i="1" s="1"/>
  <c r="C135" i="1"/>
  <c r="D133" i="1"/>
  <c r="E133" i="1" s="1"/>
  <c r="F133" i="1" s="1"/>
  <c r="C133" i="1"/>
  <c r="D131" i="1"/>
  <c r="E131" i="1" s="1"/>
  <c r="F131" i="1" s="1"/>
  <c r="C131" i="1"/>
  <c r="D130" i="1"/>
  <c r="E130" i="1" s="1"/>
  <c r="F130" i="1" s="1"/>
  <c r="C130" i="1"/>
  <c r="D129" i="1"/>
  <c r="E129" i="1" s="1"/>
  <c r="F129" i="1" s="1"/>
  <c r="C129" i="1"/>
  <c r="D128" i="1"/>
  <c r="E128" i="1" s="1"/>
  <c r="F128" i="1" s="1"/>
  <c r="C128" i="1"/>
  <c r="D127" i="1"/>
  <c r="E127" i="1" s="1"/>
  <c r="F127" i="1" s="1"/>
  <c r="C127" i="1"/>
  <c r="D125" i="1"/>
  <c r="E125" i="1" s="1"/>
  <c r="F125" i="1" s="1"/>
  <c r="C125" i="1"/>
  <c r="D124" i="1"/>
  <c r="E124" i="1" s="1"/>
  <c r="F124" i="1" s="1"/>
  <c r="C124" i="1"/>
  <c r="D123" i="1"/>
  <c r="E123" i="1" s="1"/>
  <c r="F123" i="1" s="1"/>
  <c r="C123" i="1"/>
  <c r="D122" i="1"/>
  <c r="E122" i="1" s="1"/>
  <c r="F122" i="1" s="1"/>
  <c r="C122" i="1"/>
  <c r="D121" i="1"/>
  <c r="E121" i="1" s="1"/>
  <c r="F121" i="1" s="1"/>
  <c r="C121" i="1"/>
  <c r="D119" i="1"/>
  <c r="E119" i="1" s="1"/>
  <c r="F119" i="1" s="1"/>
  <c r="C119" i="1"/>
  <c r="D118" i="1"/>
  <c r="E118" i="1" s="1"/>
  <c r="F118" i="1" s="1"/>
  <c r="C118" i="1"/>
  <c r="D117" i="1"/>
  <c r="E117" i="1" s="1"/>
  <c r="F117" i="1" s="1"/>
  <c r="C117" i="1"/>
  <c r="D116" i="1"/>
  <c r="E116" i="1" s="1"/>
  <c r="F116" i="1" s="1"/>
  <c r="C116" i="1"/>
  <c r="D115" i="1"/>
  <c r="E115" i="1" s="1"/>
  <c r="F115" i="1" s="1"/>
  <c r="C115" i="1"/>
  <c r="D113" i="1"/>
  <c r="E113" i="1" s="1"/>
  <c r="F113" i="1" s="1"/>
  <c r="C113" i="1"/>
  <c r="D111" i="1"/>
  <c r="E111" i="1" s="1"/>
  <c r="F111" i="1" s="1"/>
  <c r="C111" i="1"/>
  <c r="D110" i="1"/>
  <c r="E110" i="1" s="1"/>
  <c r="F110" i="1" s="1"/>
  <c r="C110" i="1"/>
  <c r="D109" i="1"/>
  <c r="E109" i="1" s="1"/>
  <c r="F109" i="1" s="1"/>
  <c r="C109" i="1"/>
  <c r="D108" i="1"/>
  <c r="C108" i="1"/>
  <c r="E108" i="1" s="1"/>
  <c r="F108" i="1" s="1"/>
  <c r="D107" i="1"/>
  <c r="E107" i="1" s="1"/>
  <c r="F107" i="1" s="1"/>
  <c r="C107" i="1"/>
  <c r="D106" i="1"/>
  <c r="E106" i="1" s="1"/>
  <c r="F106" i="1" s="1"/>
  <c r="C106" i="1"/>
  <c r="D105" i="1"/>
  <c r="D138" i="1" s="1"/>
  <c r="C105" i="1"/>
  <c r="C138" i="1" s="1"/>
  <c r="F102" i="1"/>
  <c r="D97" i="1"/>
  <c r="C97" i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6" i="1"/>
  <c r="F66" i="1" s="1"/>
  <c r="E65" i="1"/>
  <c r="F65" i="1" s="1"/>
  <c r="E64" i="1"/>
  <c r="F64" i="1" s="1"/>
  <c r="E63" i="1"/>
  <c r="F63" i="1" s="1"/>
  <c r="E62" i="1"/>
  <c r="F62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7" i="1"/>
  <c r="F47" i="1" s="1"/>
  <c r="E45" i="1"/>
  <c r="F45" i="1" s="1"/>
  <c r="E44" i="1"/>
  <c r="F44" i="1" s="1"/>
  <c r="E43" i="1"/>
  <c r="F43" i="1" s="1"/>
  <c r="E42" i="1"/>
  <c r="F42" i="1" s="1"/>
  <c r="F41" i="1"/>
  <c r="E41" i="1"/>
  <c r="F18" i="1"/>
  <c r="E18" i="1"/>
  <c r="D15" i="1"/>
  <c r="D17" i="1" s="1"/>
  <c r="C15" i="1"/>
  <c r="C17" i="1" s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C142" i="1" l="1"/>
  <c r="C19" i="1"/>
  <c r="D142" i="1"/>
  <c r="E142" i="1" s="1"/>
  <c r="F142" i="1" s="1"/>
  <c r="D19" i="1"/>
  <c r="E17" i="1"/>
  <c r="F17" i="1" s="1"/>
  <c r="E15" i="1"/>
  <c r="F15" i="1" s="1"/>
  <c r="E97" i="1"/>
  <c r="F97" i="1" s="1"/>
  <c r="E105" i="1"/>
  <c r="F105" i="1" l="1"/>
  <c r="E138" i="1"/>
  <c r="F138" i="1" s="1"/>
  <c r="D37" i="1"/>
  <c r="D36" i="1"/>
  <c r="D35" i="1"/>
  <c r="D34" i="1"/>
  <c r="D33" i="1"/>
  <c r="D32" i="1"/>
  <c r="D31" i="1"/>
  <c r="D21" i="1"/>
  <c r="D20" i="1"/>
  <c r="E19" i="1"/>
  <c r="F19" i="1" s="1"/>
  <c r="C37" i="1"/>
  <c r="C36" i="1"/>
  <c r="C35" i="1"/>
  <c r="C34" i="1"/>
  <c r="C33" i="1"/>
  <c r="C32" i="1"/>
  <c r="C31" i="1"/>
  <c r="C21" i="1"/>
  <c r="C145" i="1" s="1"/>
  <c r="C20" i="1"/>
  <c r="C144" i="1" s="1"/>
  <c r="D144" i="1" l="1"/>
  <c r="E144" i="1" s="1"/>
  <c r="F144" i="1" s="1"/>
  <c r="E20" i="1"/>
  <c r="F20" i="1" s="1"/>
  <c r="E31" i="1"/>
  <c r="F31" i="1" s="1"/>
  <c r="E33" i="1"/>
  <c r="F33" i="1" s="1"/>
  <c r="E35" i="1"/>
  <c r="F35" i="1" s="1"/>
  <c r="E37" i="1"/>
  <c r="F37" i="1" s="1"/>
  <c r="D145" i="1"/>
  <c r="E145" i="1" s="1"/>
  <c r="F145" i="1" s="1"/>
  <c r="E21" i="1"/>
  <c r="F21" i="1" s="1"/>
  <c r="E32" i="1"/>
  <c r="F32" i="1" s="1"/>
  <c r="E34" i="1"/>
  <c r="F34" i="1" s="1"/>
  <c r="E36" i="1"/>
  <c r="F36" i="1" s="1"/>
</calcChain>
</file>

<file path=xl/comments1.xml><?xml version="1.0" encoding="utf-8"?>
<comments xmlns="http://schemas.openxmlformats.org/spreadsheetml/2006/main">
  <authors>
    <author>North Babylon Public Library</author>
  </authors>
  <commentList>
    <comment ref="B23" authorId="0" shapeId="0">
      <text>
        <r>
          <rPr>
            <b/>
            <sz val="10"/>
            <color indexed="81"/>
            <rFont val="Tahoma"/>
            <family val="2"/>
          </rPr>
          <t>The library budget for 2021-2022 will require $3,180,325 to be raised by taxes.  The assessed valuation for the district as of November 24, 2020 is $32,565,768.  The library tax rate is estimated to be $9.766 per $100.00 of assessed valuation, an increase of $0.08 per $100.00 of assessed valuation, over last year.  This translates to an increase of 1.22% in the budget.  The table below will assist you in estimating your total library tax for 2021-2022.   The estimated total library tax for each valuation is included for comparative purposes.</t>
        </r>
      </text>
    </comment>
  </commentList>
</comments>
</file>

<file path=xl/sharedStrings.xml><?xml version="1.0" encoding="utf-8"?>
<sst xmlns="http://schemas.openxmlformats.org/spreadsheetml/2006/main" count="136" uniqueCount="97">
  <si>
    <t>North Babylon Public Library</t>
  </si>
  <si>
    <t>Proposed Budget</t>
  </si>
  <si>
    <t>2020-2021</t>
  </si>
  <si>
    <t>2021-2022</t>
  </si>
  <si>
    <t>$ Change</t>
  </si>
  <si>
    <t>% Change</t>
  </si>
  <si>
    <t>Default</t>
  </si>
  <si>
    <t>Proposed</t>
  </si>
  <si>
    <t>REVENUES</t>
  </si>
  <si>
    <t>State Aid</t>
  </si>
  <si>
    <t>Interest</t>
  </si>
  <si>
    <t>Copy Machine, Computer Printing</t>
  </si>
  <si>
    <t>Fines</t>
  </si>
  <si>
    <t>Lost books paid</t>
  </si>
  <si>
    <t>Gifts/donations/etc.</t>
  </si>
  <si>
    <t>Miscellaneous</t>
  </si>
  <si>
    <t>Appropriated fund balance</t>
  </si>
  <si>
    <t>Subtotal</t>
  </si>
  <si>
    <t>Amount to be raised by taxation</t>
  </si>
  <si>
    <t>Assessed Valuation</t>
  </si>
  <si>
    <t>Tax Rate</t>
  </si>
  <si>
    <t>Tax per $100 assessed value</t>
  </si>
  <si>
    <t>Proposed cost / household @ $3500</t>
  </si>
  <si>
    <t>If your home is assessed at:</t>
  </si>
  <si>
    <t>Tax:</t>
  </si>
  <si>
    <t>EXPENSES</t>
  </si>
  <si>
    <t>Salaries</t>
  </si>
  <si>
    <t xml:space="preserve">Professional </t>
  </si>
  <si>
    <t>Clerical</t>
  </si>
  <si>
    <t>Maintenance</t>
  </si>
  <si>
    <t>Technical</t>
  </si>
  <si>
    <t>Pages</t>
  </si>
  <si>
    <t>Equipment</t>
  </si>
  <si>
    <t>Equipment and Furniture</t>
  </si>
  <si>
    <t>Supplies and Materials</t>
  </si>
  <si>
    <t>Books/Downloadable Books</t>
  </si>
  <si>
    <t>DVD</t>
  </si>
  <si>
    <t>Audio Recordings</t>
  </si>
  <si>
    <t>Periodicals</t>
  </si>
  <si>
    <t>Computer Software</t>
  </si>
  <si>
    <t>Online Services</t>
  </si>
  <si>
    <t>General Supplies</t>
  </si>
  <si>
    <t>Library Programs</t>
  </si>
  <si>
    <t>Circulation Control</t>
  </si>
  <si>
    <t>Maintenance Supplies</t>
  </si>
  <si>
    <t>Professional and Technical Services</t>
  </si>
  <si>
    <t>Legal Counsel</t>
  </si>
  <si>
    <t>SCLS Services</t>
  </si>
  <si>
    <t>Library District Treasurer</t>
  </si>
  <si>
    <t>Auditor/Actuarial Services</t>
  </si>
  <si>
    <t>Other Professional Fees (UMS)</t>
  </si>
  <si>
    <t>Building Operation and Maintenance</t>
  </si>
  <si>
    <t>Telephone</t>
  </si>
  <si>
    <t>Telecommunications</t>
  </si>
  <si>
    <t>Electric</t>
  </si>
  <si>
    <t xml:space="preserve">Gas </t>
  </si>
  <si>
    <t>Water</t>
  </si>
  <si>
    <t>Building Repair</t>
  </si>
  <si>
    <t>Snow Removal</t>
  </si>
  <si>
    <t>Trash removal</t>
  </si>
  <si>
    <t>Security Service</t>
  </si>
  <si>
    <t>Fire, Liability, Comprehensive</t>
  </si>
  <si>
    <t>Building Improvements</t>
  </si>
  <si>
    <t>Library Operations</t>
  </si>
  <si>
    <t>Printing and Publication</t>
  </si>
  <si>
    <t>Travel</t>
  </si>
  <si>
    <t>Continuing Education</t>
  </si>
  <si>
    <t>Postage</t>
  </si>
  <si>
    <t>Membership Dues</t>
  </si>
  <si>
    <t>Election Expenses</t>
  </si>
  <si>
    <t>Equipment repair, service contracts</t>
  </si>
  <si>
    <t>Fixed Employee Benefits</t>
  </si>
  <si>
    <t>Retirement</t>
  </si>
  <si>
    <t>Social Security</t>
  </si>
  <si>
    <t>Worker's Compensation</t>
  </si>
  <si>
    <t>Health Insurance</t>
  </si>
  <si>
    <t>Optical Insurance</t>
  </si>
  <si>
    <t>Disability Insurance</t>
  </si>
  <si>
    <t>Dental and Life Insurance</t>
  </si>
  <si>
    <t>Employee Assistance Program</t>
  </si>
  <si>
    <t>Total</t>
  </si>
  <si>
    <t>Books, E-books, DVD, CD</t>
  </si>
  <si>
    <t>Software, Online Services</t>
  </si>
  <si>
    <t>Legal, SCLS, Treasurer, Auditor</t>
  </si>
  <si>
    <t>Telephone, Electric, Gas, Water</t>
  </si>
  <si>
    <t>Building Repair, Building Improvement</t>
  </si>
  <si>
    <t>Snow Removal, Trash Removal</t>
  </si>
  <si>
    <t>Printing, Publication, Postage</t>
  </si>
  <si>
    <t>Travel, Continuing Education</t>
  </si>
  <si>
    <t>Membership Dues, Election Expenses</t>
  </si>
  <si>
    <t>Equipment Repair, Service Contracts</t>
  </si>
  <si>
    <t>Miscellaneous, Other Professional fees</t>
  </si>
  <si>
    <t>Retirement, Social Security</t>
  </si>
  <si>
    <t>Workers Compensation</t>
  </si>
  <si>
    <t>Optical, Disability, Dental, Life Ins.</t>
  </si>
  <si>
    <t>Professional, Clerical, Maintenance</t>
  </si>
  <si>
    <t>State Aid, Interest, Copy, Fines,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</si>
</sst>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"/>
    <numFmt numFmtId="165" formatCode="#,##0.00000"/>
    <numFmt numFmtId="166" formatCode="#,##0.0000"/>
    <numFmt numFmtId="167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167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/>
    <xf numFmtId="0" fontId="7" fillId="0" borderId="1" xfId="0" applyFont="1" applyFill="1" applyBorder="1"/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2" fontId="6" fillId="0" borderId="1" xfId="0" applyNumberFormat="1" applyFont="1" applyFill="1" applyBorder="1"/>
    <xf numFmtId="2" fontId="5" fillId="0" borderId="1" xfId="0" applyNumberFormat="1" applyFont="1" applyFill="1" applyBorder="1"/>
    <xf numFmtId="167" fontId="6" fillId="0" borderId="1" xfId="0" applyNumberFormat="1" applyFont="1" applyFill="1" applyBorder="1"/>
    <xf numFmtId="4" fontId="6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5"/>
  <sheetViews>
    <sheetView tabSelected="1" workbookViewId="0">
      <selection activeCell="M6" sqref="M6"/>
    </sheetView>
  </sheetViews>
  <sheetFormatPr defaultRowHeight="15" x14ac:dyDescent="0.25"/>
  <cols>
    <col min="1" max="1" width="16.42578125" customWidth="1"/>
    <col min="2" max="2" width="38.5703125" bestFit="1" customWidth="1"/>
    <col min="3" max="4" width="12.7109375" bestFit="1" customWidth="1"/>
    <col min="5" max="5" width="11.42578125" bestFit="1" customWidth="1"/>
    <col min="6" max="6" width="11.7109375" bestFit="1" customWidth="1"/>
    <col min="257" max="257" width="16.42578125" customWidth="1"/>
    <col min="258" max="258" width="38.5703125" bestFit="1" customWidth="1"/>
    <col min="259" max="260" width="12.7109375" bestFit="1" customWidth="1"/>
    <col min="261" max="261" width="11.42578125" bestFit="1" customWidth="1"/>
    <col min="262" max="262" width="11.7109375" bestFit="1" customWidth="1"/>
    <col min="513" max="513" width="16.42578125" customWidth="1"/>
    <col min="514" max="514" width="38.5703125" bestFit="1" customWidth="1"/>
    <col min="515" max="516" width="12.7109375" bestFit="1" customWidth="1"/>
    <col min="517" max="517" width="11.42578125" bestFit="1" customWidth="1"/>
    <col min="518" max="518" width="11.7109375" bestFit="1" customWidth="1"/>
    <col min="769" max="769" width="16.42578125" customWidth="1"/>
    <col min="770" max="770" width="38.5703125" bestFit="1" customWidth="1"/>
    <col min="771" max="772" width="12.7109375" bestFit="1" customWidth="1"/>
    <col min="773" max="773" width="11.42578125" bestFit="1" customWidth="1"/>
    <col min="774" max="774" width="11.7109375" bestFit="1" customWidth="1"/>
    <col min="1025" max="1025" width="16.42578125" customWidth="1"/>
    <col min="1026" max="1026" width="38.5703125" bestFit="1" customWidth="1"/>
    <col min="1027" max="1028" width="12.7109375" bestFit="1" customWidth="1"/>
    <col min="1029" max="1029" width="11.42578125" bestFit="1" customWidth="1"/>
    <col min="1030" max="1030" width="11.7109375" bestFit="1" customWidth="1"/>
    <col min="1281" max="1281" width="16.42578125" customWidth="1"/>
    <col min="1282" max="1282" width="38.5703125" bestFit="1" customWidth="1"/>
    <col min="1283" max="1284" width="12.7109375" bestFit="1" customWidth="1"/>
    <col min="1285" max="1285" width="11.42578125" bestFit="1" customWidth="1"/>
    <col min="1286" max="1286" width="11.7109375" bestFit="1" customWidth="1"/>
    <col min="1537" max="1537" width="16.42578125" customWidth="1"/>
    <col min="1538" max="1538" width="38.5703125" bestFit="1" customWidth="1"/>
    <col min="1539" max="1540" width="12.7109375" bestFit="1" customWidth="1"/>
    <col min="1541" max="1541" width="11.42578125" bestFit="1" customWidth="1"/>
    <col min="1542" max="1542" width="11.7109375" bestFit="1" customWidth="1"/>
    <col min="1793" max="1793" width="16.42578125" customWidth="1"/>
    <col min="1794" max="1794" width="38.5703125" bestFit="1" customWidth="1"/>
    <col min="1795" max="1796" width="12.7109375" bestFit="1" customWidth="1"/>
    <col min="1797" max="1797" width="11.42578125" bestFit="1" customWidth="1"/>
    <col min="1798" max="1798" width="11.7109375" bestFit="1" customWidth="1"/>
    <col min="2049" max="2049" width="16.42578125" customWidth="1"/>
    <col min="2050" max="2050" width="38.5703125" bestFit="1" customWidth="1"/>
    <col min="2051" max="2052" width="12.7109375" bestFit="1" customWidth="1"/>
    <col min="2053" max="2053" width="11.42578125" bestFit="1" customWidth="1"/>
    <col min="2054" max="2054" width="11.7109375" bestFit="1" customWidth="1"/>
    <col min="2305" max="2305" width="16.42578125" customWidth="1"/>
    <col min="2306" max="2306" width="38.5703125" bestFit="1" customWidth="1"/>
    <col min="2307" max="2308" width="12.7109375" bestFit="1" customWidth="1"/>
    <col min="2309" max="2309" width="11.42578125" bestFit="1" customWidth="1"/>
    <col min="2310" max="2310" width="11.7109375" bestFit="1" customWidth="1"/>
    <col min="2561" max="2561" width="16.42578125" customWidth="1"/>
    <col min="2562" max="2562" width="38.5703125" bestFit="1" customWidth="1"/>
    <col min="2563" max="2564" width="12.7109375" bestFit="1" customWidth="1"/>
    <col min="2565" max="2565" width="11.42578125" bestFit="1" customWidth="1"/>
    <col min="2566" max="2566" width="11.7109375" bestFit="1" customWidth="1"/>
    <col min="2817" max="2817" width="16.42578125" customWidth="1"/>
    <col min="2818" max="2818" width="38.5703125" bestFit="1" customWidth="1"/>
    <col min="2819" max="2820" width="12.7109375" bestFit="1" customWidth="1"/>
    <col min="2821" max="2821" width="11.42578125" bestFit="1" customWidth="1"/>
    <col min="2822" max="2822" width="11.7109375" bestFit="1" customWidth="1"/>
    <col min="3073" max="3073" width="16.42578125" customWidth="1"/>
    <col min="3074" max="3074" width="38.5703125" bestFit="1" customWidth="1"/>
    <col min="3075" max="3076" width="12.7109375" bestFit="1" customWidth="1"/>
    <col min="3077" max="3077" width="11.42578125" bestFit="1" customWidth="1"/>
    <col min="3078" max="3078" width="11.7109375" bestFit="1" customWidth="1"/>
    <col min="3329" max="3329" width="16.42578125" customWidth="1"/>
    <col min="3330" max="3330" width="38.5703125" bestFit="1" customWidth="1"/>
    <col min="3331" max="3332" width="12.7109375" bestFit="1" customWidth="1"/>
    <col min="3333" max="3333" width="11.42578125" bestFit="1" customWidth="1"/>
    <col min="3334" max="3334" width="11.7109375" bestFit="1" customWidth="1"/>
    <col min="3585" max="3585" width="16.42578125" customWidth="1"/>
    <col min="3586" max="3586" width="38.5703125" bestFit="1" customWidth="1"/>
    <col min="3587" max="3588" width="12.7109375" bestFit="1" customWidth="1"/>
    <col min="3589" max="3589" width="11.42578125" bestFit="1" customWidth="1"/>
    <col min="3590" max="3590" width="11.7109375" bestFit="1" customWidth="1"/>
    <col min="3841" max="3841" width="16.42578125" customWidth="1"/>
    <col min="3842" max="3842" width="38.5703125" bestFit="1" customWidth="1"/>
    <col min="3843" max="3844" width="12.7109375" bestFit="1" customWidth="1"/>
    <col min="3845" max="3845" width="11.42578125" bestFit="1" customWidth="1"/>
    <col min="3846" max="3846" width="11.7109375" bestFit="1" customWidth="1"/>
    <col min="4097" max="4097" width="16.42578125" customWidth="1"/>
    <col min="4098" max="4098" width="38.5703125" bestFit="1" customWidth="1"/>
    <col min="4099" max="4100" width="12.7109375" bestFit="1" customWidth="1"/>
    <col min="4101" max="4101" width="11.42578125" bestFit="1" customWidth="1"/>
    <col min="4102" max="4102" width="11.7109375" bestFit="1" customWidth="1"/>
    <col min="4353" max="4353" width="16.42578125" customWidth="1"/>
    <col min="4354" max="4354" width="38.5703125" bestFit="1" customWidth="1"/>
    <col min="4355" max="4356" width="12.7109375" bestFit="1" customWidth="1"/>
    <col min="4357" max="4357" width="11.42578125" bestFit="1" customWidth="1"/>
    <col min="4358" max="4358" width="11.7109375" bestFit="1" customWidth="1"/>
    <col min="4609" max="4609" width="16.42578125" customWidth="1"/>
    <col min="4610" max="4610" width="38.5703125" bestFit="1" customWidth="1"/>
    <col min="4611" max="4612" width="12.7109375" bestFit="1" customWidth="1"/>
    <col min="4613" max="4613" width="11.42578125" bestFit="1" customWidth="1"/>
    <col min="4614" max="4614" width="11.7109375" bestFit="1" customWidth="1"/>
    <col min="4865" max="4865" width="16.42578125" customWidth="1"/>
    <col min="4866" max="4866" width="38.5703125" bestFit="1" customWidth="1"/>
    <col min="4867" max="4868" width="12.7109375" bestFit="1" customWidth="1"/>
    <col min="4869" max="4869" width="11.42578125" bestFit="1" customWidth="1"/>
    <col min="4870" max="4870" width="11.7109375" bestFit="1" customWidth="1"/>
    <col min="5121" max="5121" width="16.42578125" customWidth="1"/>
    <col min="5122" max="5122" width="38.5703125" bestFit="1" customWidth="1"/>
    <col min="5123" max="5124" width="12.7109375" bestFit="1" customWidth="1"/>
    <col min="5125" max="5125" width="11.42578125" bestFit="1" customWidth="1"/>
    <col min="5126" max="5126" width="11.7109375" bestFit="1" customWidth="1"/>
    <col min="5377" max="5377" width="16.42578125" customWidth="1"/>
    <col min="5378" max="5378" width="38.5703125" bestFit="1" customWidth="1"/>
    <col min="5379" max="5380" width="12.7109375" bestFit="1" customWidth="1"/>
    <col min="5381" max="5381" width="11.42578125" bestFit="1" customWidth="1"/>
    <col min="5382" max="5382" width="11.7109375" bestFit="1" customWidth="1"/>
    <col min="5633" max="5633" width="16.42578125" customWidth="1"/>
    <col min="5634" max="5634" width="38.5703125" bestFit="1" customWidth="1"/>
    <col min="5635" max="5636" width="12.7109375" bestFit="1" customWidth="1"/>
    <col min="5637" max="5637" width="11.42578125" bestFit="1" customWidth="1"/>
    <col min="5638" max="5638" width="11.7109375" bestFit="1" customWidth="1"/>
    <col min="5889" max="5889" width="16.42578125" customWidth="1"/>
    <col min="5890" max="5890" width="38.5703125" bestFit="1" customWidth="1"/>
    <col min="5891" max="5892" width="12.7109375" bestFit="1" customWidth="1"/>
    <col min="5893" max="5893" width="11.42578125" bestFit="1" customWidth="1"/>
    <col min="5894" max="5894" width="11.7109375" bestFit="1" customWidth="1"/>
    <col min="6145" max="6145" width="16.42578125" customWidth="1"/>
    <col min="6146" max="6146" width="38.5703125" bestFit="1" customWidth="1"/>
    <col min="6147" max="6148" width="12.7109375" bestFit="1" customWidth="1"/>
    <col min="6149" max="6149" width="11.42578125" bestFit="1" customWidth="1"/>
    <col min="6150" max="6150" width="11.7109375" bestFit="1" customWidth="1"/>
    <col min="6401" max="6401" width="16.42578125" customWidth="1"/>
    <col min="6402" max="6402" width="38.5703125" bestFit="1" customWidth="1"/>
    <col min="6403" max="6404" width="12.7109375" bestFit="1" customWidth="1"/>
    <col min="6405" max="6405" width="11.42578125" bestFit="1" customWidth="1"/>
    <col min="6406" max="6406" width="11.7109375" bestFit="1" customWidth="1"/>
    <col min="6657" max="6657" width="16.42578125" customWidth="1"/>
    <col min="6658" max="6658" width="38.5703125" bestFit="1" customWidth="1"/>
    <col min="6659" max="6660" width="12.7109375" bestFit="1" customWidth="1"/>
    <col min="6661" max="6661" width="11.42578125" bestFit="1" customWidth="1"/>
    <col min="6662" max="6662" width="11.7109375" bestFit="1" customWidth="1"/>
    <col min="6913" max="6913" width="16.42578125" customWidth="1"/>
    <col min="6914" max="6914" width="38.5703125" bestFit="1" customWidth="1"/>
    <col min="6915" max="6916" width="12.7109375" bestFit="1" customWidth="1"/>
    <col min="6917" max="6917" width="11.42578125" bestFit="1" customWidth="1"/>
    <col min="6918" max="6918" width="11.7109375" bestFit="1" customWidth="1"/>
    <col min="7169" max="7169" width="16.42578125" customWidth="1"/>
    <col min="7170" max="7170" width="38.5703125" bestFit="1" customWidth="1"/>
    <col min="7171" max="7172" width="12.7109375" bestFit="1" customWidth="1"/>
    <col min="7173" max="7173" width="11.42578125" bestFit="1" customWidth="1"/>
    <col min="7174" max="7174" width="11.7109375" bestFit="1" customWidth="1"/>
    <col min="7425" max="7425" width="16.42578125" customWidth="1"/>
    <col min="7426" max="7426" width="38.5703125" bestFit="1" customWidth="1"/>
    <col min="7427" max="7428" width="12.7109375" bestFit="1" customWidth="1"/>
    <col min="7429" max="7429" width="11.42578125" bestFit="1" customWidth="1"/>
    <col min="7430" max="7430" width="11.7109375" bestFit="1" customWidth="1"/>
    <col min="7681" max="7681" width="16.42578125" customWidth="1"/>
    <col min="7682" max="7682" width="38.5703125" bestFit="1" customWidth="1"/>
    <col min="7683" max="7684" width="12.7109375" bestFit="1" customWidth="1"/>
    <col min="7685" max="7685" width="11.42578125" bestFit="1" customWidth="1"/>
    <col min="7686" max="7686" width="11.7109375" bestFit="1" customWidth="1"/>
    <col min="7937" max="7937" width="16.42578125" customWidth="1"/>
    <col min="7938" max="7938" width="38.5703125" bestFit="1" customWidth="1"/>
    <col min="7939" max="7940" width="12.7109375" bestFit="1" customWidth="1"/>
    <col min="7941" max="7941" width="11.42578125" bestFit="1" customWidth="1"/>
    <col min="7942" max="7942" width="11.7109375" bestFit="1" customWidth="1"/>
    <col min="8193" max="8193" width="16.42578125" customWidth="1"/>
    <col min="8194" max="8194" width="38.5703125" bestFit="1" customWidth="1"/>
    <col min="8195" max="8196" width="12.7109375" bestFit="1" customWidth="1"/>
    <col min="8197" max="8197" width="11.42578125" bestFit="1" customWidth="1"/>
    <col min="8198" max="8198" width="11.7109375" bestFit="1" customWidth="1"/>
    <col min="8449" max="8449" width="16.42578125" customWidth="1"/>
    <col min="8450" max="8450" width="38.5703125" bestFit="1" customWidth="1"/>
    <col min="8451" max="8452" width="12.7109375" bestFit="1" customWidth="1"/>
    <col min="8453" max="8453" width="11.42578125" bestFit="1" customWidth="1"/>
    <col min="8454" max="8454" width="11.7109375" bestFit="1" customWidth="1"/>
    <col min="8705" max="8705" width="16.42578125" customWidth="1"/>
    <col min="8706" max="8706" width="38.5703125" bestFit="1" customWidth="1"/>
    <col min="8707" max="8708" width="12.7109375" bestFit="1" customWidth="1"/>
    <col min="8709" max="8709" width="11.42578125" bestFit="1" customWidth="1"/>
    <col min="8710" max="8710" width="11.7109375" bestFit="1" customWidth="1"/>
    <col min="8961" max="8961" width="16.42578125" customWidth="1"/>
    <col min="8962" max="8962" width="38.5703125" bestFit="1" customWidth="1"/>
    <col min="8963" max="8964" width="12.7109375" bestFit="1" customWidth="1"/>
    <col min="8965" max="8965" width="11.42578125" bestFit="1" customWidth="1"/>
    <col min="8966" max="8966" width="11.7109375" bestFit="1" customWidth="1"/>
    <col min="9217" max="9217" width="16.42578125" customWidth="1"/>
    <col min="9218" max="9218" width="38.5703125" bestFit="1" customWidth="1"/>
    <col min="9219" max="9220" width="12.7109375" bestFit="1" customWidth="1"/>
    <col min="9221" max="9221" width="11.42578125" bestFit="1" customWidth="1"/>
    <col min="9222" max="9222" width="11.7109375" bestFit="1" customWidth="1"/>
    <col min="9473" max="9473" width="16.42578125" customWidth="1"/>
    <col min="9474" max="9474" width="38.5703125" bestFit="1" customWidth="1"/>
    <col min="9475" max="9476" width="12.7109375" bestFit="1" customWidth="1"/>
    <col min="9477" max="9477" width="11.42578125" bestFit="1" customWidth="1"/>
    <col min="9478" max="9478" width="11.7109375" bestFit="1" customWidth="1"/>
    <col min="9729" max="9729" width="16.42578125" customWidth="1"/>
    <col min="9730" max="9730" width="38.5703125" bestFit="1" customWidth="1"/>
    <col min="9731" max="9732" width="12.7109375" bestFit="1" customWidth="1"/>
    <col min="9733" max="9733" width="11.42578125" bestFit="1" customWidth="1"/>
    <col min="9734" max="9734" width="11.7109375" bestFit="1" customWidth="1"/>
    <col min="9985" max="9985" width="16.42578125" customWidth="1"/>
    <col min="9986" max="9986" width="38.5703125" bestFit="1" customWidth="1"/>
    <col min="9987" max="9988" width="12.7109375" bestFit="1" customWidth="1"/>
    <col min="9989" max="9989" width="11.42578125" bestFit="1" customWidth="1"/>
    <col min="9990" max="9990" width="11.7109375" bestFit="1" customWidth="1"/>
    <col min="10241" max="10241" width="16.42578125" customWidth="1"/>
    <col min="10242" max="10242" width="38.5703125" bestFit="1" customWidth="1"/>
    <col min="10243" max="10244" width="12.7109375" bestFit="1" customWidth="1"/>
    <col min="10245" max="10245" width="11.42578125" bestFit="1" customWidth="1"/>
    <col min="10246" max="10246" width="11.7109375" bestFit="1" customWidth="1"/>
    <col min="10497" max="10497" width="16.42578125" customWidth="1"/>
    <col min="10498" max="10498" width="38.5703125" bestFit="1" customWidth="1"/>
    <col min="10499" max="10500" width="12.7109375" bestFit="1" customWidth="1"/>
    <col min="10501" max="10501" width="11.42578125" bestFit="1" customWidth="1"/>
    <col min="10502" max="10502" width="11.7109375" bestFit="1" customWidth="1"/>
    <col min="10753" max="10753" width="16.42578125" customWidth="1"/>
    <col min="10754" max="10754" width="38.5703125" bestFit="1" customWidth="1"/>
    <col min="10755" max="10756" width="12.7109375" bestFit="1" customWidth="1"/>
    <col min="10757" max="10757" width="11.42578125" bestFit="1" customWidth="1"/>
    <col min="10758" max="10758" width="11.7109375" bestFit="1" customWidth="1"/>
    <col min="11009" max="11009" width="16.42578125" customWidth="1"/>
    <col min="11010" max="11010" width="38.5703125" bestFit="1" customWidth="1"/>
    <col min="11011" max="11012" width="12.7109375" bestFit="1" customWidth="1"/>
    <col min="11013" max="11013" width="11.42578125" bestFit="1" customWidth="1"/>
    <col min="11014" max="11014" width="11.7109375" bestFit="1" customWidth="1"/>
    <col min="11265" max="11265" width="16.42578125" customWidth="1"/>
    <col min="11266" max="11266" width="38.5703125" bestFit="1" customWidth="1"/>
    <col min="11267" max="11268" width="12.7109375" bestFit="1" customWidth="1"/>
    <col min="11269" max="11269" width="11.42578125" bestFit="1" customWidth="1"/>
    <col min="11270" max="11270" width="11.7109375" bestFit="1" customWidth="1"/>
    <col min="11521" max="11521" width="16.42578125" customWidth="1"/>
    <col min="11522" max="11522" width="38.5703125" bestFit="1" customWidth="1"/>
    <col min="11523" max="11524" width="12.7109375" bestFit="1" customWidth="1"/>
    <col min="11525" max="11525" width="11.42578125" bestFit="1" customWidth="1"/>
    <col min="11526" max="11526" width="11.7109375" bestFit="1" customWidth="1"/>
    <col min="11777" max="11777" width="16.42578125" customWidth="1"/>
    <col min="11778" max="11778" width="38.5703125" bestFit="1" customWidth="1"/>
    <col min="11779" max="11780" width="12.7109375" bestFit="1" customWidth="1"/>
    <col min="11781" max="11781" width="11.42578125" bestFit="1" customWidth="1"/>
    <col min="11782" max="11782" width="11.7109375" bestFit="1" customWidth="1"/>
    <col min="12033" max="12033" width="16.42578125" customWidth="1"/>
    <col min="12034" max="12034" width="38.5703125" bestFit="1" customWidth="1"/>
    <col min="12035" max="12036" width="12.7109375" bestFit="1" customWidth="1"/>
    <col min="12037" max="12037" width="11.42578125" bestFit="1" customWidth="1"/>
    <col min="12038" max="12038" width="11.7109375" bestFit="1" customWidth="1"/>
    <col min="12289" max="12289" width="16.42578125" customWidth="1"/>
    <col min="12290" max="12290" width="38.5703125" bestFit="1" customWidth="1"/>
    <col min="12291" max="12292" width="12.7109375" bestFit="1" customWidth="1"/>
    <col min="12293" max="12293" width="11.42578125" bestFit="1" customWidth="1"/>
    <col min="12294" max="12294" width="11.7109375" bestFit="1" customWidth="1"/>
    <col min="12545" max="12545" width="16.42578125" customWidth="1"/>
    <col min="12546" max="12546" width="38.5703125" bestFit="1" customWidth="1"/>
    <col min="12547" max="12548" width="12.7109375" bestFit="1" customWidth="1"/>
    <col min="12549" max="12549" width="11.42578125" bestFit="1" customWidth="1"/>
    <col min="12550" max="12550" width="11.7109375" bestFit="1" customWidth="1"/>
    <col min="12801" max="12801" width="16.42578125" customWidth="1"/>
    <col min="12802" max="12802" width="38.5703125" bestFit="1" customWidth="1"/>
    <col min="12803" max="12804" width="12.7109375" bestFit="1" customWidth="1"/>
    <col min="12805" max="12805" width="11.42578125" bestFit="1" customWidth="1"/>
    <col min="12806" max="12806" width="11.7109375" bestFit="1" customWidth="1"/>
    <col min="13057" max="13057" width="16.42578125" customWidth="1"/>
    <col min="13058" max="13058" width="38.5703125" bestFit="1" customWidth="1"/>
    <col min="13059" max="13060" width="12.7109375" bestFit="1" customWidth="1"/>
    <col min="13061" max="13061" width="11.42578125" bestFit="1" customWidth="1"/>
    <col min="13062" max="13062" width="11.7109375" bestFit="1" customWidth="1"/>
    <col min="13313" max="13313" width="16.42578125" customWidth="1"/>
    <col min="13314" max="13314" width="38.5703125" bestFit="1" customWidth="1"/>
    <col min="13315" max="13316" width="12.7109375" bestFit="1" customWidth="1"/>
    <col min="13317" max="13317" width="11.42578125" bestFit="1" customWidth="1"/>
    <col min="13318" max="13318" width="11.7109375" bestFit="1" customWidth="1"/>
    <col min="13569" max="13569" width="16.42578125" customWidth="1"/>
    <col min="13570" max="13570" width="38.5703125" bestFit="1" customWidth="1"/>
    <col min="13571" max="13572" width="12.7109375" bestFit="1" customWidth="1"/>
    <col min="13573" max="13573" width="11.42578125" bestFit="1" customWidth="1"/>
    <col min="13574" max="13574" width="11.7109375" bestFit="1" customWidth="1"/>
    <col min="13825" max="13825" width="16.42578125" customWidth="1"/>
    <col min="13826" max="13826" width="38.5703125" bestFit="1" customWidth="1"/>
    <col min="13827" max="13828" width="12.7109375" bestFit="1" customWidth="1"/>
    <col min="13829" max="13829" width="11.42578125" bestFit="1" customWidth="1"/>
    <col min="13830" max="13830" width="11.7109375" bestFit="1" customWidth="1"/>
    <col min="14081" max="14081" width="16.42578125" customWidth="1"/>
    <col min="14082" max="14082" width="38.5703125" bestFit="1" customWidth="1"/>
    <col min="14083" max="14084" width="12.7109375" bestFit="1" customWidth="1"/>
    <col min="14085" max="14085" width="11.42578125" bestFit="1" customWidth="1"/>
    <col min="14086" max="14086" width="11.7109375" bestFit="1" customWidth="1"/>
    <col min="14337" max="14337" width="16.42578125" customWidth="1"/>
    <col min="14338" max="14338" width="38.5703125" bestFit="1" customWidth="1"/>
    <col min="14339" max="14340" width="12.7109375" bestFit="1" customWidth="1"/>
    <col min="14341" max="14341" width="11.42578125" bestFit="1" customWidth="1"/>
    <col min="14342" max="14342" width="11.7109375" bestFit="1" customWidth="1"/>
    <col min="14593" max="14593" width="16.42578125" customWidth="1"/>
    <col min="14594" max="14594" width="38.5703125" bestFit="1" customWidth="1"/>
    <col min="14595" max="14596" width="12.7109375" bestFit="1" customWidth="1"/>
    <col min="14597" max="14597" width="11.42578125" bestFit="1" customWidth="1"/>
    <col min="14598" max="14598" width="11.7109375" bestFit="1" customWidth="1"/>
    <col min="14849" max="14849" width="16.42578125" customWidth="1"/>
    <col min="14850" max="14850" width="38.5703125" bestFit="1" customWidth="1"/>
    <col min="14851" max="14852" width="12.7109375" bestFit="1" customWidth="1"/>
    <col min="14853" max="14853" width="11.42578125" bestFit="1" customWidth="1"/>
    <col min="14854" max="14854" width="11.7109375" bestFit="1" customWidth="1"/>
    <col min="15105" max="15105" width="16.42578125" customWidth="1"/>
    <col min="15106" max="15106" width="38.5703125" bestFit="1" customWidth="1"/>
    <col min="15107" max="15108" width="12.7109375" bestFit="1" customWidth="1"/>
    <col min="15109" max="15109" width="11.42578125" bestFit="1" customWidth="1"/>
    <col min="15110" max="15110" width="11.7109375" bestFit="1" customWidth="1"/>
    <col min="15361" max="15361" width="16.42578125" customWidth="1"/>
    <col min="15362" max="15362" width="38.5703125" bestFit="1" customWidth="1"/>
    <col min="15363" max="15364" width="12.7109375" bestFit="1" customWidth="1"/>
    <col min="15365" max="15365" width="11.42578125" bestFit="1" customWidth="1"/>
    <col min="15366" max="15366" width="11.7109375" bestFit="1" customWidth="1"/>
    <col min="15617" max="15617" width="16.42578125" customWidth="1"/>
    <col min="15618" max="15618" width="38.5703125" bestFit="1" customWidth="1"/>
    <col min="15619" max="15620" width="12.7109375" bestFit="1" customWidth="1"/>
    <col min="15621" max="15621" width="11.42578125" bestFit="1" customWidth="1"/>
    <col min="15622" max="15622" width="11.7109375" bestFit="1" customWidth="1"/>
    <col min="15873" max="15873" width="16.42578125" customWidth="1"/>
    <col min="15874" max="15874" width="38.5703125" bestFit="1" customWidth="1"/>
    <col min="15875" max="15876" width="12.7109375" bestFit="1" customWidth="1"/>
    <col min="15877" max="15877" width="11.42578125" bestFit="1" customWidth="1"/>
    <col min="15878" max="15878" width="11.7109375" bestFit="1" customWidth="1"/>
    <col min="16129" max="16129" width="16.42578125" customWidth="1"/>
    <col min="16130" max="16130" width="38.5703125" bestFit="1" customWidth="1"/>
    <col min="16131" max="16132" width="12.7109375" bestFit="1" customWidth="1"/>
    <col min="16133" max="16133" width="11.42578125" bestFit="1" customWidth="1"/>
    <col min="16134" max="16134" width="11.7109375" bestFit="1" customWidth="1"/>
  </cols>
  <sheetData>
    <row r="1" spans="1:6" ht="15.75" x14ac:dyDescent="0.25">
      <c r="A1" s="1"/>
      <c r="B1" s="2" t="s">
        <v>0</v>
      </c>
      <c r="C1" s="3"/>
      <c r="D1" s="3"/>
      <c r="E1" s="3"/>
      <c r="F1" s="3"/>
    </row>
    <row r="2" spans="1:6" ht="15.75" x14ac:dyDescent="0.25">
      <c r="A2" s="4"/>
      <c r="B2" s="2" t="s">
        <v>1</v>
      </c>
      <c r="C2" s="3"/>
      <c r="D2" s="3"/>
      <c r="E2" s="3"/>
      <c r="F2" s="3"/>
    </row>
    <row r="3" spans="1:6" ht="15.75" x14ac:dyDescent="0.25">
      <c r="A3" s="3"/>
      <c r="B3" s="2"/>
      <c r="C3" s="3"/>
      <c r="D3" s="3"/>
      <c r="E3" s="3"/>
      <c r="F3" s="3"/>
    </row>
    <row r="4" spans="1:6" ht="15.75" x14ac:dyDescent="0.25">
      <c r="A4" s="5"/>
      <c r="B4" s="3"/>
      <c r="C4" s="4" t="s">
        <v>2</v>
      </c>
      <c r="D4" s="4" t="s">
        <v>3</v>
      </c>
      <c r="E4" s="4" t="s">
        <v>4</v>
      </c>
      <c r="F4" s="4" t="s">
        <v>5</v>
      </c>
    </row>
    <row r="5" spans="1:6" ht="15.75" x14ac:dyDescent="0.25">
      <c r="A5" s="3"/>
      <c r="B5" s="3"/>
      <c r="C5" s="4" t="s">
        <v>6</v>
      </c>
      <c r="D5" s="4" t="s">
        <v>7</v>
      </c>
      <c r="E5" s="4" t="s">
        <v>7</v>
      </c>
      <c r="F5" s="4" t="s">
        <v>7</v>
      </c>
    </row>
    <row r="6" spans="1:6" ht="15.75" x14ac:dyDescent="0.25">
      <c r="A6" s="3" t="s">
        <v>8</v>
      </c>
      <c r="B6" s="3"/>
      <c r="C6" s="6"/>
      <c r="D6" s="6"/>
      <c r="E6" s="3"/>
      <c r="F6" s="3"/>
    </row>
    <row r="7" spans="1:6" ht="15.75" x14ac:dyDescent="0.25">
      <c r="A7" s="6">
        <v>3480</v>
      </c>
      <c r="B7" s="3" t="s">
        <v>9</v>
      </c>
      <c r="C7" s="7">
        <v>8800</v>
      </c>
      <c r="D7" s="7">
        <v>8800</v>
      </c>
      <c r="E7" s="8">
        <f t="shared" ref="E7:E15" si="0">D7-C7</f>
        <v>0</v>
      </c>
      <c r="F7" s="9">
        <f t="shared" ref="F7:F15" si="1">(100*E7)/C7</f>
        <v>0</v>
      </c>
    </row>
    <row r="8" spans="1:6" ht="15.75" x14ac:dyDescent="0.25">
      <c r="A8" s="6">
        <v>2401</v>
      </c>
      <c r="B8" s="3" t="s">
        <v>10</v>
      </c>
      <c r="C8" s="7">
        <v>2000</v>
      </c>
      <c r="D8" s="7">
        <v>2000</v>
      </c>
      <c r="E8" s="8">
        <f t="shared" si="0"/>
        <v>0</v>
      </c>
      <c r="F8" s="9">
        <f t="shared" si="1"/>
        <v>0</v>
      </c>
    </row>
    <row r="9" spans="1:6" ht="15.75" x14ac:dyDescent="0.25">
      <c r="A9" s="6">
        <v>2770</v>
      </c>
      <c r="B9" s="3" t="s">
        <v>11</v>
      </c>
      <c r="C9" s="7">
        <v>7000</v>
      </c>
      <c r="D9" s="7">
        <v>7000</v>
      </c>
      <c r="E9" s="8">
        <f t="shared" si="0"/>
        <v>0</v>
      </c>
      <c r="F9" s="9">
        <f t="shared" si="1"/>
        <v>0</v>
      </c>
    </row>
    <row r="10" spans="1:6" ht="15.75" x14ac:dyDescent="0.25">
      <c r="A10" s="6">
        <v>2082</v>
      </c>
      <c r="B10" s="3" t="s">
        <v>12</v>
      </c>
      <c r="C10" s="7">
        <v>29755</v>
      </c>
      <c r="D10" s="7">
        <v>25000</v>
      </c>
      <c r="E10" s="8">
        <f t="shared" si="0"/>
        <v>-4755</v>
      </c>
      <c r="F10" s="9">
        <f t="shared" si="1"/>
        <v>-15.980507477734834</v>
      </c>
    </row>
    <row r="11" spans="1:6" ht="15.75" x14ac:dyDescent="0.25">
      <c r="A11" s="6">
        <v>2690</v>
      </c>
      <c r="B11" s="3" t="s">
        <v>13</v>
      </c>
      <c r="C11" s="7">
        <v>5500</v>
      </c>
      <c r="D11" s="7">
        <v>5500</v>
      </c>
      <c r="E11" s="8">
        <f t="shared" si="0"/>
        <v>0</v>
      </c>
      <c r="F11" s="9">
        <f t="shared" si="1"/>
        <v>0</v>
      </c>
    </row>
    <row r="12" spans="1:6" ht="15.75" x14ac:dyDescent="0.25">
      <c r="A12" s="6">
        <v>2705</v>
      </c>
      <c r="B12" s="3" t="s">
        <v>14</v>
      </c>
      <c r="C12" s="7">
        <v>8000</v>
      </c>
      <c r="D12" s="7">
        <v>8000</v>
      </c>
      <c r="E12" s="8">
        <f t="shared" si="0"/>
        <v>0</v>
      </c>
      <c r="F12" s="9">
        <f t="shared" si="1"/>
        <v>0</v>
      </c>
    </row>
    <row r="13" spans="1:6" ht="15.75" x14ac:dyDescent="0.25">
      <c r="A13" s="6">
        <v>2771</v>
      </c>
      <c r="B13" s="3" t="s">
        <v>15</v>
      </c>
      <c r="C13" s="7">
        <v>5000</v>
      </c>
      <c r="D13" s="7">
        <v>5000</v>
      </c>
      <c r="E13" s="8">
        <f t="shared" si="0"/>
        <v>0</v>
      </c>
      <c r="F13" s="9">
        <f t="shared" si="1"/>
        <v>0</v>
      </c>
    </row>
    <row r="14" spans="1:6" ht="15.75" x14ac:dyDescent="0.25">
      <c r="A14" s="6">
        <v>599</v>
      </c>
      <c r="B14" s="3" t="s">
        <v>16</v>
      </c>
      <c r="C14" s="7">
        <v>40000</v>
      </c>
      <c r="D14" s="7">
        <v>40000</v>
      </c>
      <c r="E14" s="8">
        <f t="shared" si="0"/>
        <v>0</v>
      </c>
      <c r="F14" s="9">
        <f t="shared" si="1"/>
        <v>0</v>
      </c>
    </row>
    <row r="15" spans="1:6" ht="15.75" x14ac:dyDescent="0.25">
      <c r="A15" s="3"/>
      <c r="B15" s="3" t="s">
        <v>17</v>
      </c>
      <c r="C15" s="7">
        <f>SUM(C7:C14)</f>
        <v>106055</v>
      </c>
      <c r="D15" s="7">
        <f>SUM(D7:D14)</f>
        <v>101300</v>
      </c>
      <c r="E15" s="8">
        <f t="shared" si="0"/>
        <v>-4755</v>
      </c>
      <c r="F15" s="9">
        <f t="shared" si="1"/>
        <v>-4.4835227004855973</v>
      </c>
    </row>
    <row r="16" spans="1:6" ht="15.75" x14ac:dyDescent="0.25">
      <c r="A16" s="3"/>
      <c r="B16" s="3"/>
      <c r="C16" s="7"/>
      <c r="D16" s="7"/>
      <c r="E16" s="8"/>
      <c r="F16" s="9"/>
    </row>
    <row r="17" spans="1:6" ht="15.75" x14ac:dyDescent="0.25">
      <c r="A17" s="6">
        <v>1001</v>
      </c>
      <c r="B17" s="3" t="s">
        <v>18</v>
      </c>
      <c r="C17" s="7">
        <f>C97-C15</f>
        <v>3135945</v>
      </c>
      <c r="D17" s="7">
        <f>D97-D15</f>
        <v>3180325</v>
      </c>
      <c r="E17" s="8">
        <f>D17-C17</f>
        <v>44380</v>
      </c>
      <c r="F17" s="9">
        <f>(100*E17)/C17</f>
        <v>1.4152033916411162</v>
      </c>
    </row>
    <row r="18" spans="1:6" ht="15.75" x14ac:dyDescent="0.25">
      <c r="A18" s="3"/>
      <c r="B18" s="3" t="s">
        <v>19</v>
      </c>
      <c r="C18" s="7">
        <v>32390240</v>
      </c>
      <c r="D18" s="8">
        <v>32565768</v>
      </c>
      <c r="E18" s="8">
        <f>D18-C18</f>
        <v>175528</v>
      </c>
      <c r="F18" s="9">
        <f>(100*E18)/C18</f>
        <v>0.54191633035136511</v>
      </c>
    </row>
    <row r="19" spans="1:6" ht="15.75" x14ac:dyDescent="0.25">
      <c r="A19" s="3"/>
      <c r="B19" s="3" t="s">
        <v>20</v>
      </c>
      <c r="C19" s="10">
        <f>C17/C18</f>
        <v>9.6817590731035033E-2</v>
      </c>
      <c r="D19" s="10">
        <f>D17/D18</f>
        <v>9.7658529041906833E-2</v>
      </c>
      <c r="E19" s="11">
        <f>D19-C19</f>
        <v>8.4093831087179993E-4</v>
      </c>
      <c r="F19" s="9">
        <f>(100*E19)/C19</f>
        <v>0.86858008397252529</v>
      </c>
    </row>
    <row r="20" spans="1:6" ht="15.75" x14ac:dyDescent="0.25">
      <c r="A20" s="3"/>
      <c r="B20" s="3" t="s">
        <v>21</v>
      </c>
      <c r="C20" s="12">
        <f>C19*100</f>
        <v>9.6817590731035033</v>
      </c>
      <c r="D20" s="12">
        <f>D19*100</f>
        <v>9.7658529041906839</v>
      </c>
      <c r="E20" s="13">
        <f>D20-C20</f>
        <v>8.4093831087180604E-2</v>
      </c>
      <c r="F20" s="14">
        <f>(100*E20)/C20</f>
        <v>0.86858008397253161</v>
      </c>
    </row>
    <row r="21" spans="1:6" ht="15.75" x14ac:dyDescent="0.25">
      <c r="A21" s="3"/>
      <c r="B21" s="3" t="s">
        <v>22</v>
      </c>
      <c r="C21" s="15">
        <f>C19*3500</f>
        <v>338.8615675586226</v>
      </c>
      <c r="D21" s="15">
        <f>D19*3500</f>
        <v>341.80485164667391</v>
      </c>
      <c r="E21" s="13">
        <f>D21-C21</f>
        <v>2.943284088051314</v>
      </c>
      <c r="F21" s="14">
        <f>(100*E21)/C21</f>
        <v>0.8685800839725295</v>
      </c>
    </row>
    <row r="22" spans="1:6" ht="15.75" x14ac:dyDescent="0.25">
      <c r="A22" s="3"/>
      <c r="B22" s="3"/>
      <c r="C22" s="15"/>
      <c r="D22" s="15"/>
      <c r="E22" s="8"/>
      <c r="F22" s="9"/>
    </row>
    <row r="23" spans="1:6" ht="15.75" x14ac:dyDescent="0.25">
      <c r="A23" s="3"/>
      <c r="B23" s="3"/>
      <c r="C23" s="15"/>
      <c r="D23" s="15"/>
      <c r="E23" s="8"/>
      <c r="F23" s="9"/>
    </row>
    <row r="24" spans="1:6" ht="15.75" x14ac:dyDescent="0.25">
      <c r="A24" s="3"/>
      <c r="B24" s="3"/>
      <c r="C24" s="15"/>
      <c r="D24" s="15"/>
      <c r="E24" s="8"/>
      <c r="F24" s="9"/>
    </row>
    <row r="25" spans="1:6" ht="15.75" x14ac:dyDescent="0.25">
      <c r="A25" s="3"/>
      <c r="B25" s="3"/>
      <c r="C25" s="15"/>
      <c r="D25" s="15"/>
      <c r="E25" s="8"/>
      <c r="F25" s="9"/>
    </row>
    <row r="26" spans="1:6" ht="15.75" x14ac:dyDescent="0.25">
      <c r="A26" s="3"/>
      <c r="B26" s="3"/>
      <c r="C26" s="15"/>
      <c r="D26" s="15"/>
      <c r="E26" s="8"/>
      <c r="F26" s="9"/>
    </row>
    <row r="27" spans="1:6" ht="15.75" x14ac:dyDescent="0.25">
      <c r="A27" s="3"/>
      <c r="B27" s="3"/>
      <c r="C27" s="15"/>
      <c r="D27" s="15"/>
      <c r="E27" s="8"/>
      <c r="F27" s="9"/>
    </row>
    <row r="28" spans="1:6" ht="15.75" x14ac:dyDescent="0.25">
      <c r="A28" s="3"/>
      <c r="B28" s="3"/>
      <c r="C28" s="15"/>
      <c r="D28" s="15"/>
      <c r="E28" s="8"/>
      <c r="F28" s="9"/>
    </row>
    <row r="29" spans="1:6" ht="15.75" x14ac:dyDescent="0.25">
      <c r="A29" s="3"/>
      <c r="B29" s="4" t="s">
        <v>23</v>
      </c>
      <c r="C29" s="4" t="s">
        <v>2</v>
      </c>
      <c r="D29" s="4" t="s">
        <v>3</v>
      </c>
      <c r="E29" s="16" t="s">
        <v>4</v>
      </c>
      <c r="F29" s="17" t="s">
        <v>5</v>
      </c>
    </row>
    <row r="30" spans="1:6" ht="15.75" x14ac:dyDescent="0.25">
      <c r="A30" s="3"/>
      <c r="B30" s="3"/>
      <c r="C30" s="4" t="s">
        <v>24</v>
      </c>
      <c r="D30" s="4" t="s">
        <v>24</v>
      </c>
      <c r="E30" s="16"/>
      <c r="F30" s="17"/>
    </row>
    <row r="31" spans="1:6" ht="15.75" x14ac:dyDescent="0.25">
      <c r="A31" s="3"/>
      <c r="B31" s="4">
        <v>2000</v>
      </c>
      <c r="C31" s="1">
        <f>C19*B31</f>
        <v>193.63518146207008</v>
      </c>
      <c r="D31" s="1">
        <f>D19*B31</f>
        <v>195.31705808381366</v>
      </c>
      <c r="E31" s="18">
        <f t="shared" ref="E31:E37" si="2">D31-C31</f>
        <v>1.6818766217435837</v>
      </c>
      <c r="F31" s="1">
        <f t="shared" ref="F31:F37" si="3">(100*E31)/C31</f>
        <v>0.86858008397251685</v>
      </c>
    </row>
    <row r="32" spans="1:6" ht="15.75" x14ac:dyDescent="0.25">
      <c r="A32" s="3"/>
      <c r="B32" s="4">
        <v>2500</v>
      </c>
      <c r="C32" s="1">
        <f>C19*B32</f>
        <v>242.04397682758758</v>
      </c>
      <c r="D32" s="1">
        <f>D19*B32</f>
        <v>244.14632260476708</v>
      </c>
      <c r="E32" s="18">
        <f t="shared" si="2"/>
        <v>2.1023457771794938</v>
      </c>
      <c r="F32" s="1">
        <f t="shared" si="3"/>
        <v>0.86858008397252273</v>
      </c>
    </row>
    <row r="33" spans="1:6" ht="15.75" x14ac:dyDescent="0.25">
      <c r="A33" s="3"/>
      <c r="B33" s="4">
        <v>3000</v>
      </c>
      <c r="C33" s="1">
        <f>C19*B33</f>
        <v>290.45277219310509</v>
      </c>
      <c r="D33" s="1">
        <f>D19*B33</f>
        <v>292.97558712572049</v>
      </c>
      <c r="E33" s="18">
        <f t="shared" si="2"/>
        <v>2.5228149326154039</v>
      </c>
      <c r="F33" s="1">
        <f t="shared" si="3"/>
        <v>0.86858008397252673</v>
      </c>
    </row>
    <row r="34" spans="1:6" ht="15.75" x14ac:dyDescent="0.25">
      <c r="A34" s="5"/>
      <c r="B34" s="2">
        <v>3500</v>
      </c>
      <c r="C34" s="19">
        <f>C19*B34</f>
        <v>338.8615675586226</v>
      </c>
      <c r="D34" s="19">
        <f>D19*B34</f>
        <v>341.80485164667391</v>
      </c>
      <c r="E34" s="20">
        <f t="shared" si="2"/>
        <v>2.943284088051314</v>
      </c>
      <c r="F34" s="19">
        <f t="shared" si="3"/>
        <v>0.8685800839725295</v>
      </c>
    </row>
    <row r="35" spans="1:6" ht="15.75" x14ac:dyDescent="0.25">
      <c r="A35" s="3"/>
      <c r="B35" s="4">
        <v>4000</v>
      </c>
      <c r="C35" s="1">
        <f>C19*B35</f>
        <v>387.27036292414016</v>
      </c>
      <c r="D35" s="1">
        <f>D19*B35</f>
        <v>390.63411616762733</v>
      </c>
      <c r="E35" s="18">
        <f t="shared" si="2"/>
        <v>3.3637532434871673</v>
      </c>
      <c r="F35" s="1">
        <f t="shared" si="3"/>
        <v>0.86858008397251685</v>
      </c>
    </row>
    <row r="36" spans="1:6" ht="15.75" x14ac:dyDescent="0.25">
      <c r="A36" s="3"/>
      <c r="B36" s="4">
        <v>4500</v>
      </c>
      <c r="C36" s="1">
        <f>C19*B36</f>
        <v>435.67915828965766</v>
      </c>
      <c r="D36" s="1">
        <f>D19*B36</f>
        <v>439.46338068858074</v>
      </c>
      <c r="E36" s="18">
        <f t="shared" si="2"/>
        <v>3.7842223989230774</v>
      </c>
      <c r="F36" s="1">
        <f t="shared" si="3"/>
        <v>0.86858008397252018</v>
      </c>
    </row>
    <row r="37" spans="1:6" ht="15.75" x14ac:dyDescent="0.25">
      <c r="A37" s="3"/>
      <c r="B37" s="4">
        <v>5000</v>
      </c>
      <c r="C37" s="1">
        <f>C19*B37</f>
        <v>484.08795365517517</v>
      </c>
      <c r="D37" s="1">
        <f>D19*B37</f>
        <v>488.29264520953416</v>
      </c>
      <c r="E37" s="18">
        <f t="shared" si="2"/>
        <v>4.2046915543589876</v>
      </c>
      <c r="F37" s="1">
        <f t="shared" si="3"/>
        <v>0.86858008397252273</v>
      </c>
    </row>
    <row r="38" spans="1:6" ht="15.75" x14ac:dyDescent="0.25">
      <c r="A38" s="3"/>
      <c r="B38" s="3"/>
      <c r="C38" s="7"/>
      <c r="D38" s="7"/>
      <c r="E38" s="8"/>
      <c r="F38" s="17"/>
    </row>
    <row r="39" spans="1:6" ht="15.75" x14ac:dyDescent="0.25">
      <c r="A39" s="3" t="s">
        <v>25</v>
      </c>
      <c r="B39" s="3"/>
      <c r="C39" s="7"/>
      <c r="D39" s="7"/>
      <c r="E39" s="8"/>
      <c r="F39" s="17"/>
    </row>
    <row r="40" spans="1:6" ht="15.75" x14ac:dyDescent="0.25">
      <c r="A40" s="21" t="s">
        <v>26</v>
      </c>
      <c r="B40" s="3"/>
      <c r="C40" s="8"/>
      <c r="D40" s="8"/>
      <c r="E40" s="8"/>
      <c r="F40" s="17"/>
    </row>
    <row r="41" spans="1:6" ht="15.75" x14ac:dyDescent="0.25">
      <c r="A41" s="6">
        <v>7410140</v>
      </c>
      <c r="B41" s="3" t="s">
        <v>27</v>
      </c>
      <c r="C41" s="22">
        <v>739500</v>
      </c>
      <c r="D41" s="22">
        <v>754000</v>
      </c>
      <c r="E41" s="7">
        <f>D41-C41</f>
        <v>14500</v>
      </c>
      <c r="F41" s="23">
        <f>(100*E41)/C41</f>
        <v>1.9607843137254901</v>
      </c>
    </row>
    <row r="42" spans="1:6" ht="15.75" x14ac:dyDescent="0.25">
      <c r="A42" s="6">
        <v>7410141</v>
      </c>
      <c r="B42" s="3" t="s">
        <v>28</v>
      </c>
      <c r="C42" s="7">
        <v>678000</v>
      </c>
      <c r="D42" s="7">
        <v>691500</v>
      </c>
      <c r="E42" s="7">
        <f>D42-C42</f>
        <v>13500</v>
      </c>
      <c r="F42" s="23">
        <f>(100*E42)/C42</f>
        <v>1.9911504424778761</v>
      </c>
    </row>
    <row r="43" spans="1:6" ht="15.75" x14ac:dyDescent="0.25">
      <c r="A43" s="6">
        <v>7410142</v>
      </c>
      <c r="B43" s="3" t="s">
        <v>29</v>
      </c>
      <c r="C43" s="7">
        <v>86700</v>
      </c>
      <c r="D43" s="7">
        <v>88400</v>
      </c>
      <c r="E43" s="7">
        <f>D43-C43</f>
        <v>1700</v>
      </c>
      <c r="F43" s="23">
        <f>(100*E43)/C43</f>
        <v>1.9607843137254901</v>
      </c>
    </row>
    <row r="44" spans="1:6" ht="15.75" x14ac:dyDescent="0.25">
      <c r="A44" s="6">
        <v>7410143</v>
      </c>
      <c r="B44" s="3" t="s">
        <v>30</v>
      </c>
      <c r="C44" s="7">
        <v>56200</v>
      </c>
      <c r="D44" s="7">
        <v>57300</v>
      </c>
      <c r="E44" s="7">
        <f>D44-C44</f>
        <v>1100</v>
      </c>
      <c r="F44" s="23">
        <f>(100*E44)/C44</f>
        <v>1.9572953736654803</v>
      </c>
    </row>
    <row r="45" spans="1:6" ht="15.75" x14ac:dyDescent="0.25">
      <c r="A45" s="6">
        <v>7410145</v>
      </c>
      <c r="B45" s="3" t="s">
        <v>31</v>
      </c>
      <c r="C45" s="7">
        <v>43700</v>
      </c>
      <c r="D45" s="7">
        <v>44575</v>
      </c>
      <c r="E45" s="7">
        <f>D45-C45</f>
        <v>875</v>
      </c>
      <c r="F45" s="23">
        <f>(100*E45)/C45</f>
        <v>2.0022883295194509</v>
      </c>
    </row>
    <row r="46" spans="1:6" ht="15.75" x14ac:dyDescent="0.25">
      <c r="A46" s="21" t="s">
        <v>32</v>
      </c>
      <c r="B46" s="3"/>
      <c r="C46" s="7"/>
      <c r="D46" s="7"/>
      <c r="E46" s="7"/>
      <c r="F46" s="23"/>
    </row>
    <row r="47" spans="1:6" ht="15.75" x14ac:dyDescent="0.25">
      <c r="A47" s="6">
        <v>7450200</v>
      </c>
      <c r="B47" s="3" t="s">
        <v>33</v>
      </c>
      <c r="C47" s="7">
        <v>35000</v>
      </c>
      <c r="D47" s="7">
        <v>35000</v>
      </c>
      <c r="E47" s="7">
        <f>D47-C47</f>
        <v>0</v>
      </c>
      <c r="F47" s="23">
        <f>(100*E47)/C47</f>
        <v>0</v>
      </c>
    </row>
    <row r="48" spans="1:6" ht="15.75" x14ac:dyDescent="0.25">
      <c r="A48" s="6"/>
      <c r="B48" s="3"/>
      <c r="C48" s="7"/>
      <c r="D48" s="7"/>
      <c r="E48" s="7"/>
      <c r="F48" s="23"/>
    </row>
    <row r="49" spans="1:6" ht="15.75" x14ac:dyDescent="0.25">
      <c r="A49" s="6"/>
      <c r="B49" s="3"/>
      <c r="C49" s="7"/>
      <c r="D49" s="7"/>
      <c r="E49" s="7"/>
      <c r="F49" s="23"/>
    </row>
    <row r="50" spans="1:6" ht="15.75" x14ac:dyDescent="0.25">
      <c r="A50" s="21" t="s">
        <v>34</v>
      </c>
      <c r="B50" s="3"/>
      <c r="C50" s="7"/>
      <c r="D50" s="7"/>
      <c r="E50" s="8"/>
      <c r="F50" s="17"/>
    </row>
    <row r="51" spans="1:6" ht="15.75" x14ac:dyDescent="0.25">
      <c r="A51" s="6">
        <v>7420410</v>
      </c>
      <c r="B51" s="3" t="s">
        <v>35</v>
      </c>
      <c r="C51" s="7">
        <v>186650</v>
      </c>
      <c r="D51" s="7">
        <v>186650</v>
      </c>
      <c r="E51" s="8">
        <f t="shared" ref="E51:E60" si="4">D51-C51</f>
        <v>0</v>
      </c>
      <c r="F51" s="23">
        <f t="shared" ref="F51:F60" si="5">(100*E51)/C51</f>
        <v>0</v>
      </c>
    </row>
    <row r="52" spans="1:6" ht="15.75" x14ac:dyDescent="0.25">
      <c r="A52" s="6">
        <v>7420411</v>
      </c>
      <c r="B52" s="3" t="s">
        <v>36</v>
      </c>
      <c r="C52" s="7">
        <v>20000</v>
      </c>
      <c r="D52" s="7">
        <v>20000</v>
      </c>
      <c r="E52" s="8">
        <f t="shared" si="4"/>
        <v>0</v>
      </c>
      <c r="F52" s="23">
        <f t="shared" si="5"/>
        <v>0</v>
      </c>
    </row>
    <row r="53" spans="1:6" ht="15.75" x14ac:dyDescent="0.25">
      <c r="A53" s="6">
        <v>7420412</v>
      </c>
      <c r="B53" s="3" t="s">
        <v>37</v>
      </c>
      <c r="C53" s="7">
        <v>4000</v>
      </c>
      <c r="D53" s="7">
        <v>4000</v>
      </c>
      <c r="E53" s="8">
        <f t="shared" si="4"/>
        <v>0</v>
      </c>
      <c r="F53" s="23">
        <f t="shared" si="5"/>
        <v>0</v>
      </c>
    </row>
    <row r="54" spans="1:6" ht="15.75" x14ac:dyDescent="0.25">
      <c r="A54" s="6">
        <v>7420413</v>
      </c>
      <c r="B54" s="3" t="s">
        <v>38</v>
      </c>
      <c r="C54" s="7">
        <v>14500</v>
      </c>
      <c r="D54" s="7">
        <v>14500</v>
      </c>
      <c r="E54" s="8">
        <f t="shared" si="4"/>
        <v>0</v>
      </c>
      <c r="F54" s="23">
        <f t="shared" si="5"/>
        <v>0</v>
      </c>
    </row>
    <row r="55" spans="1:6" ht="15.75" x14ac:dyDescent="0.25">
      <c r="A55" s="6">
        <v>7420415</v>
      </c>
      <c r="B55" s="3" t="s">
        <v>39</v>
      </c>
      <c r="C55" s="7">
        <v>10000</v>
      </c>
      <c r="D55" s="7">
        <v>10000</v>
      </c>
      <c r="E55" s="8">
        <f t="shared" si="4"/>
        <v>0</v>
      </c>
      <c r="F55" s="23">
        <f t="shared" si="5"/>
        <v>0</v>
      </c>
    </row>
    <row r="56" spans="1:6" ht="15.75" x14ac:dyDescent="0.25">
      <c r="A56" s="6">
        <v>7420418</v>
      </c>
      <c r="B56" s="3" t="s">
        <v>40</v>
      </c>
      <c r="C56" s="7">
        <v>29400</v>
      </c>
      <c r="D56" s="7">
        <v>29400</v>
      </c>
      <c r="E56" s="8">
        <f t="shared" si="4"/>
        <v>0</v>
      </c>
      <c r="F56" s="23">
        <f t="shared" si="5"/>
        <v>0</v>
      </c>
    </row>
    <row r="57" spans="1:6" ht="15.75" x14ac:dyDescent="0.25">
      <c r="A57" s="6">
        <v>7420430</v>
      </c>
      <c r="B57" s="3" t="s">
        <v>41</v>
      </c>
      <c r="C57" s="7">
        <v>46000</v>
      </c>
      <c r="D57" s="7">
        <v>46000</v>
      </c>
      <c r="E57" s="8">
        <f t="shared" si="4"/>
        <v>0</v>
      </c>
      <c r="F57" s="23">
        <f t="shared" si="5"/>
        <v>0</v>
      </c>
    </row>
    <row r="58" spans="1:6" ht="15.75" x14ac:dyDescent="0.25">
      <c r="A58" s="6">
        <v>7430442</v>
      </c>
      <c r="B58" s="3" t="s">
        <v>42</v>
      </c>
      <c r="C58" s="7">
        <v>58000</v>
      </c>
      <c r="D58" s="7">
        <v>58250</v>
      </c>
      <c r="E58" s="8">
        <f t="shared" si="4"/>
        <v>250</v>
      </c>
      <c r="F58" s="23">
        <f t="shared" si="5"/>
        <v>0.43103448275862066</v>
      </c>
    </row>
    <row r="59" spans="1:6" ht="15.75" x14ac:dyDescent="0.25">
      <c r="A59" s="6">
        <v>7450201</v>
      </c>
      <c r="B59" s="3" t="s">
        <v>43</v>
      </c>
      <c r="C59" s="7">
        <v>20000</v>
      </c>
      <c r="D59" s="7">
        <v>20000</v>
      </c>
      <c r="E59" s="8">
        <f t="shared" si="4"/>
        <v>0</v>
      </c>
      <c r="F59" s="23">
        <f t="shared" si="5"/>
        <v>0</v>
      </c>
    </row>
    <row r="60" spans="1:6" ht="15.75" x14ac:dyDescent="0.25">
      <c r="A60" s="6">
        <v>7480461</v>
      </c>
      <c r="B60" s="3" t="s">
        <v>44</v>
      </c>
      <c r="C60" s="7">
        <v>5000</v>
      </c>
      <c r="D60" s="7">
        <v>5000</v>
      </c>
      <c r="E60" s="8">
        <f t="shared" si="4"/>
        <v>0</v>
      </c>
      <c r="F60" s="23">
        <f t="shared" si="5"/>
        <v>0</v>
      </c>
    </row>
    <row r="61" spans="1:6" ht="15.75" x14ac:dyDescent="0.25">
      <c r="A61" s="21" t="s">
        <v>45</v>
      </c>
      <c r="B61" s="3"/>
      <c r="C61" s="7"/>
      <c r="D61" s="7"/>
      <c r="E61" s="8"/>
      <c r="F61" s="23"/>
    </row>
    <row r="62" spans="1:6" ht="15.75" x14ac:dyDescent="0.25">
      <c r="A62" s="6">
        <v>7430437</v>
      </c>
      <c r="B62" s="3" t="s">
        <v>46</v>
      </c>
      <c r="C62" s="7">
        <v>14000</v>
      </c>
      <c r="D62" s="7">
        <v>14000</v>
      </c>
      <c r="E62" s="8">
        <f>D62-C62</f>
        <v>0</v>
      </c>
      <c r="F62" s="23">
        <f>(100*E62)/C62</f>
        <v>0</v>
      </c>
    </row>
    <row r="63" spans="1:6" ht="15.75" x14ac:dyDescent="0.25">
      <c r="A63" s="6">
        <v>7460430</v>
      </c>
      <c r="B63" s="3" t="s">
        <v>47</v>
      </c>
      <c r="C63" s="7">
        <v>45000</v>
      </c>
      <c r="D63" s="7">
        <v>45000</v>
      </c>
      <c r="E63" s="8">
        <f>D63-C63</f>
        <v>0</v>
      </c>
      <c r="F63" s="23">
        <f>(100*E63)/C63</f>
        <v>0</v>
      </c>
    </row>
    <row r="64" spans="1:6" ht="15.75" x14ac:dyDescent="0.25">
      <c r="A64" s="6">
        <v>7470436</v>
      </c>
      <c r="B64" s="3" t="s">
        <v>48</v>
      </c>
      <c r="C64" s="7">
        <v>2300</v>
      </c>
      <c r="D64" s="7">
        <v>2500</v>
      </c>
      <c r="E64" s="8">
        <f>D64-C64</f>
        <v>200</v>
      </c>
      <c r="F64" s="23">
        <f>(100*E64)/C64</f>
        <v>8.695652173913043</v>
      </c>
    </row>
    <row r="65" spans="1:6" ht="15.75" x14ac:dyDescent="0.25">
      <c r="A65" s="6">
        <v>7470438</v>
      </c>
      <c r="B65" s="3" t="s">
        <v>49</v>
      </c>
      <c r="C65" s="7">
        <v>9000</v>
      </c>
      <c r="D65" s="7">
        <v>9500</v>
      </c>
      <c r="E65" s="8">
        <f>D65-C65</f>
        <v>500</v>
      </c>
      <c r="F65" s="23">
        <f>(100*E65)/C65</f>
        <v>5.5555555555555554</v>
      </c>
    </row>
    <row r="66" spans="1:6" ht="15.75" x14ac:dyDescent="0.25">
      <c r="A66" s="6">
        <v>7470440</v>
      </c>
      <c r="B66" s="3" t="s">
        <v>50</v>
      </c>
      <c r="C66" s="7">
        <v>5000</v>
      </c>
      <c r="D66" s="7">
        <v>5000</v>
      </c>
      <c r="E66" s="8">
        <f>D66-C66</f>
        <v>0</v>
      </c>
      <c r="F66" s="23">
        <f>(100*E66)/C66</f>
        <v>0</v>
      </c>
    </row>
    <row r="67" spans="1:6" ht="15.75" x14ac:dyDescent="0.25">
      <c r="A67" s="21" t="s">
        <v>51</v>
      </c>
      <c r="B67" s="3"/>
      <c r="C67" s="7"/>
      <c r="D67" s="7"/>
      <c r="E67" s="8"/>
      <c r="F67" s="23"/>
    </row>
    <row r="68" spans="1:6" ht="15.75" x14ac:dyDescent="0.25">
      <c r="A68" s="6">
        <v>7440431</v>
      </c>
      <c r="B68" s="3" t="s">
        <v>52</v>
      </c>
      <c r="C68" s="7">
        <v>9000</v>
      </c>
      <c r="D68" s="7">
        <v>9000</v>
      </c>
      <c r="E68" s="8">
        <f t="shared" ref="E68:E78" si="6">D68-C68</f>
        <v>0</v>
      </c>
      <c r="F68" s="23">
        <f t="shared" ref="F68:F78" si="7">(100*E68)/C68</f>
        <v>0</v>
      </c>
    </row>
    <row r="69" spans="1:6" ht="15.75" x14ac:dyDescent="0.25">
      <c r="A69" s="6">
        <v>7440432</v>
      </c>
      <c r="B69" s="3" t="s">
        <v>53</v>
      </c>
      <c r="C69" s="7">
        <v>11000</v>
      </c>
      <c r="D69" s="7">
        <v>11000</v>
      </c>
      <c r="E69" s="8">
        <f t="shared" si="6"/>
        <v>0</v>
      </c>
      <c r="F69" s="23">
        <f t="shared" si="7"/>
        <v>0</v>
      </c>
    </row>
    <row r="70" spans="1:6" ht="15.75" x14ac:dyDescent="0.25">
      <c r="A70" s="6">
        <v>7440450</v>
      </c>
      <c r="B70" s="3" t="s">
        <v>54</v>
      </c>
      <c r="C70" s="7">
        <v>47500</v>
      </c>
      <c r="D70" s="7">
        <v>47500</v>
      </c>
      <c r="E70" s="8">
        <f t="shared" si="6"/>
        <v>0</v>
      </c>
      <c r="F70" s="23">
        <f t="shared" si="7"/>
        <v>0</v>
      </c>
    </row>
    <row r="71" spans="1:6" ht="15.75" x14ac:dyDescent="0.25">
      <c r="A71" s="6">
        <v>7440451</v>
      </c>
      <c r="B71" s="3" t="s">
        <v>55</v>
      </c>
      <c r="C71" s="7">
        <v>7000</v>
      </c>
      <c r="D71" s="7">
        <v>7000</v>
      </c>
      <c r="E71" s="8">
        <f t="shared" si="6"/>
        <v>0</v>
      </c>
      <c r="F71" s="23">
        <f t="shared" si="7"/>
        <v>0</v>
      </c>
    </row>
    <row r="72" spans="1:6" ht="15.75" x14ac:dyDescent="0.25">
      <c r="A72" s="6">
        <v>7440452</v>
      </c>
      <c r="B72" s="3" t="s">
        <v>56</v>
      </c>
      <c r="C72" s="7">
        <v>1000</v>
      </c>
      <c r="D72" s="7">
        <v>1000</v>
      </c>
      <c r="E72" s="8">
        <f t="shared" si="6"/>
        <v>0</v>
      </c>
      <c r="F72" s="23">
        <f t="shared" si="7"/>
        <v>0</v>
      </c>
    </row>
    <row r="73" spans="1:6" ht="15.75" x14ac:dyDescent="0.25">
      <c r="A73" s="6">
        <v>7440455</v>
      </c>
      <c r="B73" s="3" t="s">
        <v>57</v>
      </c>
      <c r="C73" s="7">
        <v>15000</v>
      </c>
      <c r="D73" s="7">
        <v>15000</v>
      </c>
      <c r="E73" s="8">
        <f t="shared" si="6"/>
        <v>0</v>
      </c>
      <c r="F73" s="23">
        <f t="shared" si="7"/>
        <v>0</v>
      </c>
    </row>
    <row r="74" spans="1:6" ht="15.75" x14ac:dyDescent="0.25">
      <c r="A74" s="6">
        <v>7440461</v>
      </c>
      <c r="B74" s="3" t="s">
        <v>58</v>
      </c>
      <c r="C74" s="7">
        <v>13000</v>
      </c>
      <c r="D74" s="7">
        <v>13000</v>
      </c>
      <c r="E74" s="8">
        <f t="shared" si="6"/>
        <v>0</v>
      </c>
      <c r="F74" s="23">
        <f t="shared" si="7"/>
        <v>0</v>
      </c>
    </row>
    <row r="75" spans="1:6" ht="15.75" x14ac:dyDescent="0.25">
      <c r="A75" s="6">
        <v>7440460</v>
      </c>
      <c r="B75" s="3" t="s">
        <v>59</v>
      </c>
      <c r="C75" s="7">
        <v>2300</v>
      </c>
      <c r="D75" s="7">
        <v>2300</v>
      </c>
      <c r="E75" s="8">
        <f t="shared" si="6"/>
        <v>0</v>
      </c>
      <c r="F75" s="23">
        <f t="shared" si="7"/>
        <v>0</v>
      </c>
    </row>
    <row r="76" spans="1:6" ht="15.75" x14ac:dyDescent="0.25">
      <c r="A76" s="6">
        <v>7440469</v>
      </c>
      <c r="B76" s="3" t="s">
        <v>60</v>
      </c>
      <c r="C76" s="7">
        <v>48000</v>
      </c>
      <c r="D76" s="7">
        <v>50000</v>
      </c>
      <c r="E76" s="8">
        <f t="shared" si="6"/>
        <v>2000</v>
      </c>
      <c r="F76" s="23">
        <f t="shared" si="7"/>
        <v>4.166666666666667</v>
      </c>
    </row>
    <row r="77" spans="1:6" ht="15.75" x14ac:dyDescent="0.25">
      <c r="A77" s="6">
        <v>7470450</v>
      </c>
      <c r="B77" s="3" t="s">
        <v>61</v>
      </c>
      <c r="C77" s="7">
        <v>20200</v>
      </c>
      <c r="D77" s="7">
        <v>20200</v>
      </c>
      <c r="E77" s="8">
        <f t="shared" si="6"/>
        <v>0</v>
      </c>
      <c r="F77" s="23">
        <f t="shared" si="7"/>
        <v>0</v>
      </c>
    </row>
    <row r="78" spans="1:6" ht="15.75" x14ac:dyDescent="0.25">
      <c r="A78" s="6">
        <v>7500200</v>
      </c>
      <c r="B78" s="3" t="s">
        <v>62</v>
      </c>
      <c r="C78" s="7">
        <v>15000</v>
      </c>
      <c r="D78" s="7">
        <v>15000</v>
      </c>
      <c r="E78" s="8">
        <f t="shared" si="6"/>
        <v>0</v>
      </c>
      <c r="F78" s="23">
        <f t="shared" si="7"/>
        <v>0</v>
      </c>
    </row>
    <row r="79" spans="1:6" ht="15.75" x14ac:dyDescent="0.25">
      <c r="A79" s="21" t="s">
        <v>63</v>
      </c>
      <c r="B79" s="3"/>
      <c r="C79" s="7"/>
      <c r="D79" s="7"/>
      <c r="E79" s="8"/>
      <c r="F79" s="23"/>
    </row>
    <row r="80" spans="1:6" ht="15.75" x14ac:dyDescent="0.25">
      <c r="A80" s="6">
        <v>7430434</v>
      </c>
      <c r="B80" s="3" t="s">
        <v>64</v>
      </c>
      <c r="C80" s="7">
        <v>15000</v>
      </c>
      <c r="D80" s="7">
        <v>15000</v>
      </c>
      <c r="E80" s="8">
        <f t="shared" ref="E80:E96" si="8">D80-C80</f>
        <v>0</v>
      </c>
      <c r="F80" s="23">
        <f t="shared" ref="F80:F87" si="9">(100*E80)/C80</f>
        <v>0</v>
      </c>
    </row>
    <row r="81" spans="1:6" ht="15.75" x14ac:dyDescent="0.25">
      <c r="A81" s="6">
        <v>7490435</v>
      </c>
      <c r="B81" s="3" t="s">
        <v>65</v>
      </c>
      <c r="C81" s="7">
        <v>3000</v>
      </c>
      <c r="D81" s="7">
        <v>3000</v>
      </c>
      <c r="E81" s="8">
        <f t="shared" si="8"/>
        <v>0</v>
      </c>
      <c r="F81" s="23">
        <f t="shared" si="9"/>
        <v>0</v>
      </c>
    </row>
    <row r="82" spans="1:6" ht="15.75" x14ac:dyDescent="0.25">
      <c r="A82" s="6">
        <v>7490436</v>
      </c>
      <c r="B82" s="3" t="s">
        <v>66</v>
      </c>
      <c r="C82" s="7">
        <v>3000</v>
      </c>
      <c r="D82" s="7">
        <v>3000</v>
      </c>
      <c r="E82" s="8">
        <f t="shared" si="8"/>
        <v>0</v>
      </c>
      <c r="F82" s="23">
        <f t="shared" si="9"/>
        <v>0</v>
      </c>
    </row>
    <row r="83" spans="1:6" ht="15.75" x14ac:dyDescent="0.25">
      <c r="A83" s="6">
        <v>7430443</v>
      </c>
      <c r="B83" s="3" t="s">
        <v>67</v>
      </c>
      <c r="C83" s="7">
        <v>13500</v>
      </c>
      <c r="D83" s="7">
        <v>13500</v>
      </c>
      <c r="E83" s="8">
        <f t="shared" si="8"/>
        <v>0</v>
      </c>
      <c r="F83" s="23">
        <f t="shared" si="9"/>
        <v>0</v>
      </c>
    </row>
    <row r="84" spans="1:6" ht="15.75" x14ac:dyDescent="0.25">
      <c r="A84" s="6">
        <v>7490438</v>
      </c>
      <c r="B84" s="3" t="s">
        <v>68</v>
      </c>
      <c r="C84" s="7">
        <v>3500</v>
      </c>
      <c r="D84" s="7">
        <v>3500</v>
      </c>
      <c r="E84" s="8">
        <f t="shared" si="8"/>
        <v>0</v>
      </c>
      <c r="F84" s="23">
        <f t="shared" si="9"/>
        <v>0</v>
      </c>
    </row>
    <row r="85" spans="1:6" ht="15.75" x14ac:dyDescent="0.25">
      <c r="A85" s="6">
        <v>7490441</v>
      </c>
      <c r="B85" s="3" t="s">
        <v>69</v>
      </c>
      <c r="C85" s="7">
        <v>5000</v>
      </c>
      <c r="D85" s="7">
        <v>5000</v>
      </c>
      <c r="E85" s="8">
        <f t="shared" si="8"/>
        <v>0</v>
      </c>
      <c r="F85" s="23">
        <f t="shared" si="9"/>
        <v>0</v>
      </c>
    </row>
    <row r="86" spans="1:6" ht="15.75" x14ac:dyDescent="0.25">
      <c r="A86" s="6">
        <v>7420429</v>
      </c>
      <c r="B86" s="3" t="s">
        <v>15</v>
      </c>
      <c r="C86" s="7">
        <v>1000</v>
      </c>
      <c r="D86" s="7">
        <v>1000</v>
      </c>
      <c r="E86" s="8">
        <f t="shared" si="8"/>
        <v>0</v>
      </c>
      <c r="F86" s="23">
        <f t="shared" si="9"/>
        <v>0</v>
      </c>
    </row>
    <row r="87" spans="1:6" ht="15.75" x14ac:dyDescent="0.25">
      <c r="A87" s="6">
        <v>7440456</v>
      </c>
      <c r="B87" s="3" t="s">
        <v>70</v>
      </c>
      <c r="C87" s="7">
        <v>38000</v>
      </c>
      <c r="D87" s="7">
        <v>38000</v>
      </c>
      <c r="E87" s="8">
        <f t="shared" si="8"/>
        <v>0</v>
      </c>
      <c r="F87" s="23">
        <f t="shared" si="9"/>
        <v>0</v>
      </c>
    </row>
    <row r="88" spans="1:6" ht="15.75" x14ac:dyDescent="0.25">
      <c r="A88" s="21" t="s">
        <v>71</v>
      </c>
      <c r="B88" s="3"/>
      <c r="C88" s="7"/>
      <c r="D88" s="7"/>
      <c r="E88" s="8"/>
      <c r="F88" s="23"/>
    </row>
    <row r="89" spans="1:6" ht="15.75" x14ac:dyDescent="0.25">
      <c r="A89" s="6">
        <v>7411901</v>
      </c>
      <c r="B89" s="3" t="s">
        <v>72</v>
      </c>
      <c r="C89" s="7">
        <v>280000</v>
      </c>
      <c r="D89" s="7">
        <v>280000</v>
      </c>
      <c r="E89" s="8">
        <f t="shared" si="8"/>
        <v>0</v>
      </c>
      <c r="F89" s="23">
        <f t="shared" ref="F89:F97" si="10">(100*E89)/C89</f>
        <v>0</v>
      </c>
    </row>
    <row r="90" spans="1:6" ht="15.75" x14ac:dyDescent="0.25">
      <c r="A90" s="6">
        <v>7411903</v>
      </c>
      <c r="B90" s="3" t="s">
        <v>73</v>
      </c>
      <c r="C90" s="7">
        <v>117000</v>
      </c>
      <c r="D90" s="7">
        <v>117000</v>
      </c>
      <c r="E90" s="8">
        <f t="shared" si="8"/>
        <v>0</v>
      </c>
      <c r="F90" s="23">
        <f t="shared" si="10"/>
        <v>0</v>
      </c>
    </row>
    <row r="91" spans="1:6" ht="15.75" x14ac:dyDescent="0.25">
      <c r="A91" s="6">
        <v>7411904</v>
      </c>
      <c r="B91" s="3" t="s">
        <v>74</v>
      </c>
      <c r="C91" s="7">
        <v>17000</v>
      </c>
      <c r="D91" s="7">
        <v>17000</v>
      </c>
      <c r="E91" s="8">
        <f t="shared" si="8"/>
        <v>0</v>
      </c>
      <c r="F91" s="23">
        <f t="shared" si="10"/>
        <v>0</v>
      </c>
    </row>
    <row r="92" spans="1:6" ht="15.75" x14ac:dyDescent="0.25">
      <c r="A92" s="6">
        <v>7411906</v>
      </c>
      <c r="B92" s="3" t="s">
        <v>75</v>
      </c>
      <c r="C92" s="7">
        <v>420000</v>
      </c>
      <c r="D92" s="7">
        <v>425000</v>
      </c>
      <c r="E92" s="8">
        <f t="shared" si="8"/>
        <v>5000</v>
      </c>
      <c r="F92" s="23">
        <f t="shared" si="10"/>
        <v>1.1904761904761905</v>
      </c>
    </row>
    <row r="93" spans="1:6" ht="15.75" x14ac:dyDescent="0.25">
      <c r="A93" s="6">
        <v>7411907</v>
      </c>
      <c r="B93" s="3" t="s">
        <v>76</v>
      </c>
      <c r="C93" s="7">
        <v>1100</v>
      </c>
      <c r="D93" s="7">
        <v>1100</v>
      </c>
      <c r="E93" s="8">
        <f t="shared" si="8"/>
        <v>0</v>
      </c>
      <c r="F93" s="23">
        <f t="shared" si="10"/>
        <v>0</v>
      </c>
    </row>
    <row r="94" spans="1:6" ht="15.75" x14ac:dyDescent="0.25">
      <c r="A94" s="6">
        <v>7411908</v>
      </c>
      <c r="B94" s="3" t="s">
        <v>77</v>
      </c>
      <c r="C94" s="7">
        <v>5000</v>
      </c>
      <c r="D94" s="7">
        <v>5000</v>
      </c>
      <c r="E94" s="8">
        <f t="shared" si="8"/>
        <v>0</v>
      </c>
      <c r="F94" s="23">
        <f t="shared" si="10"/>
        <v>0</v>
      </c>
    </row>
    <row r="95" spans="1:6" ht="15.75" x14ac:dyDescent="0.25">
      <c r="A95" s="6">
        <v>7411909</v>
      </c>
      <c r="B95" s="3" t="s">
        <v>78</v>
      </c>
      <c r="C95" s="7">
        <v>21550</v>
      </c>
      <c r="D95" s="7">
        <v>21550</v>
      </c>
      <c r="E95" s="8">
        <f t="shared" si="8"/>
        <v>0</v>
      </c>
      <c r="F95" s="23">
        <f t="shared" si="10"/>
        <v>0</v>
      </c>
    </row>
    <row r="96" spans="1:6" ht="15.75" x14ac:dyDescent="0.25">
      <c r="A96" s="6">
        <v>7411980</v>
      </c>
      <c r="B96" s="3" t="s">
        <v>79</v>
      </c>
      <c r="C96" s="7">
        <v>1400</v>
      </c>
      <c r="D96" s="7">
        <v>1400</v>
      </c>
      <c r="E96" s="8">
        <f t="shared" si="8"/>
        <v>0</v>
      </c>
      <c r="F96" s="23">
        <f t="shared" si="10"/>
        <v>0</v>
      </c>
    </row>
    <row r="97" spans="1:6" ht="15.75" x14ac:dyDescent="0.25">
      <c r="A97" s="24" t="s">
        <v>80</v>
      </c>
      <c r="B97" s="3"/>
      <c r="C97" s="7">
        <f>SUM(C41:C96)</f>
        <v>3242000</v>
      </c>
      <c r="D97" s="7">
        <f>SUM(D41:D96)</f>
        <v>3281625</v>
      </c>
      <c r="E97" s="7">
        <f>SUM(E41:E96)</f>
        <v>39625</v>
      </c>
      <c r="F97" s="25">
        <f t="shared" si="10"/>
        <v>1.2222393584207278</v>
      </c>
    </row>
    <row r="98" spans="1:6" ht="15.75" x14ac:dyDescent="0.25">
      <c r="A98" s="24"/>
      <c r="B98" s="3"/>
      <c r="C98" s="7"/>
      <c r="D98" s="7"/>
      <c r="E98" s="7"/>
      <c r="F98" s="23"/>
    </row>
    <row r="99" spans="1:6" ht="15.75" x14ac:dyDescent="0.25">
      <c r="A99" s="3"/>
      <c r="B99" s="2" t="s">
        <v>0</v>
      </c>
      <c r="C99" s="3"/>
      <c r="D99" s="3"/>
      <c r="E99" s="8"/>
      <c r="F99" s="3"/>
    </row>
    <row r="100" spans="1:6" ht="15.75" x14ac:dyDescent="0.25">
      <c r="A100" s="3"/>
      <c r="B100" s="2" t="s">
        <v>1</v>
      </c>
      <c r="C100" s="3"/>
      <c r="D100" s="3"/>
      <c r="E100" s="8"/>
      <c r="F100" s="3"/>
    </row>
    <row r="101" spans="1:6" x14ac:dyDescent="0.25">
      <c r="A101" s="26"/>
      <c r="B101" s="27"/>
      <c r="C101" s="28" t="s">
        <v>2</v>
      </c>
      <c r="D101" s="28" t="s">
        <v>3</v>
      </c>
      <c r="E101" s="28" t="s">
        <v>4</v>
      </c>
      <c r="F101" s="28" t="s">
        <v>5</v>
      </c>
    </row>
    <row r="102" spans="1:6" x14ac:dyDescent="0.25">
      <c r="A102" s="27"/>
      <c r="B102" s="27"/>
      <c r="C102" s="28" t="s">
        <v>6</v>
      </c>
      <c r="D102" s="28" t="s">
        <v>7</v>
      </c>
      <c r="E102" s="29" t="s">
        <v>7</v>
      </c>
      <c r="F102" s="28" t="str">
        <f>F5</f>
        <v>Proposed</v>
      </c>
    </row>
    <row r="103" spans="1:6" x14ac:dyDescent="0.25">
      <c r="A103" s="27" t="s">
        <v>25</v>
      </c>
      <c r="B103" s="27"/>
      <c r="C103" s="30"/>
      <c r="D103" s="30"/>
      <c r="E103" s="31"/>
      <c r="F103" s="27"/>
    </row>
    <row r="104" spans="1:6" x14ac:dyDescent="0.25">
      <c r="A104" s="32" t="s">
        <v>34</v>
      </c>
      <c r="B104" s="27"/>
      <c r="C104" s="30"/>
      <c r="D104" s="30"/>
      <c r="E104" s="31"/>
      <c r="F104" s="27"/>
    </row>
    <row r="105" spans="1:6" x14ac:dyDescent="0.25">
      <c r="A105" s="27"/>
      <c r="B105" s="27" t="s">
        <v>81</v>
      </c>
      <c r="C105" s="33">
        <f>C51+C53+C52</f>
        <v>210650</v>
      </c>
      <c r="D105" s="33">
        <f>D51+D53+D52</f>
        <v>210650</v>
      </c>
      <c r="E105" s="31">
        <f t="shared" ref="E105:E111" si="11">D105-C105</f>
        <v>0</v>
      </c>
      <c r="F105" s="34">
        <f t="shared" ref="F105:F111" si="12">(100*E105)/C105</f>
        <v>0</v>
      </c>
    </row>
    <row r="106" spans="1:6" x14ac:dyDescent="0.25">
      <c r="A106" s="27"/>
      <c r="B106" s="27" t="s">
        <v>38</v>
      </c>
      <c r="C106" s="33">
        <f>C54</f>
        <v>14500</v>
      </c>
      <c r="D106" s="33">
        <f>D54</f>
        <v>14500</v>
      </c>
      <c r="E106" s="31">
        <f t="shared" si="11"/>
        <v>0</v>
      </c>
      <c r="F106" s="34">
        <f t="shared" si="12"/>
        <v>0</v>
      </c>
    </row>
    <row r="107" spans="1:6" x14ac:dyDescent="0.25">
      <c r="A107" s="27"/>
      <c r="B107" s="27" t="s">
        <v>82</v>
      </c>
      <c r="C107" s="33">
        <f>SUM(C55+C56)</f>
        <v>39400</v>
      </c>
      <c r="D107" s="33">
        <f>SUM(D55+D56)</f>
        <v>39400</v>
      </c>
      <c r="E107" s="31">
        <f t="shared" si="11"/>
        <v>0</v>
      </c>
      <c r="F107" s="34">
        <f t="shared" si="12"/>
        <v>0</v>
      </c>
    </row>
    <row r="108" spans="1:6" x14ac:dyDescent="0.25">
      <c r="A108" s="27"/>
      <c r="B108" s="27" t="s">
        <v>41</v>
      </c>
      <c r="C108" s="33">
        <f>C57</f>
        <v>46000</v>
      </c>
      <c r="D108" s="33">
        <f>D57</f>
        <v>46000</v>
      </c>
      <c r="E108" s="31">
        <f t="shared" si="11"/>
        <v>0</v>
      </c>
      <c r="F108" s="34">
        <f t="shared" si="12"/>
        <v>0</v>
      </c>
    </row>
    <row r="109" spans="1:6" x14ac:dyDescent="0.25">
      <c r="A109" s="27"/>
      <c r="B109" s="27" t="s">
        <v>43</v>
      </c>
      <c r="C109" s="31">
        <f>C59</f>
        <v>20000</v>
      </c>
      <c r="D109" s="31">
        <f>D59</f>
        <v>20000</v>
      </c>
      <c r="E109" s="31">
        <f t="shared" si="11"/>
        <v>0</v>
      </c>
      <c r="F109" s="34">
        <f t="shared" si="12"/>
        <v>0</v>
      </c>
    </row>
    <row r="110" spans="1:6" x14ac:dyDescent="0.25">
      <c r="A110" s="27"/>
      <c r="B110" s="27" t="s">
        <v>44</v>
      </c>
      <c r="C110" s="31">
        <f>C60</f>
        <v>5000</v>
      </c>
      <c r="D110" s="31">
        <f>D60</f>
        <v>5000</v>
      </c>
      <c r="E110" s="31">
        <f t="shared" si="11"/>
        <v>0</v>
      </c>
      <c r="F110" s="34">
        <f t="shared" si="12"/>
        <v>0</v>
      </c>
    </row>
    <row r="111" spans="1:6" x14ac:dyDescent="0.25">
      <c r="A111" s="27"/>
      <c r="B111" s="27" t="s">
        <v>42</v>
      </c>
      <c r="C111" s="31">
        <f>C58</f>
        <v>58000</v>
      </c>
      <c r="D111" s="31">
        <f>D58</f>
        <v>58250</v>
      </c>
      <c r="E111" s="31">
        <f t="shared" si="11"/>
        <v>250</v>
      </c>
      <c r="F111" s="34">
        <f t="shared" si="12"/>
        <v>0.43103448275862066</v>
      </c>
    </row>
    <row r="112" spans="1:6" x14ac:dyDescent="0.25">
      <c r="A112" s="32" t="s">
        <v>45</v>
      </c>
      <c r="B112" s="27"/>
      <c r="C112" s="27"/>
      <c r="D112" s="27"/>
      <c r="E112" s="31"/>
      <c r="F112" s="34"/>
    </row>
    <row r="113" spans="1:6" x14ac:dyDescent="0.25">
      <c r="A113" s="27"/>
      <c r="B113" s="27" t="s">
        <v>83</v>
      </c>
      <c r="C113" s="31">
        <f>SUM(C62:C65)</f>
        <v>70300</v>
      </c>
      <c r="D113" s="31">
        <f>SUM(D62:D65)</f>
        <v>71000</v>
      </c>
      <c r="E113" s="31">
        <f>D113-C113</f>
        <v>700</v>
      </c>
      <c r="F113" s="34">
        <f>(100*E113)/C113</f>
        <v>0.99573257467994314</v>
      </c>
    </row>
    <row r="114" spans="1:6" x14ac:dyDescent="0.25">
      <c r="A114" s="35" t="s">
        <v>51</v>
      </c>
      <c r="B114" s="27"/>
      <c r="C114" s="33"/>
      <c r="D114" s="33"/>
      <c r="E114" s="31"/>
      <c r="F114" s="34"/>
    </row>
    <row r="115" spans="1:6" x14ac:dyDescent="0.25">
      <c r="A115" s="27"/>
      <c r="B115" s="27" t="s">
        <v>84</v>
      </c>
      <c r="C115" s="31">
        <f>SUM(C68:C72)</f>
        <v>75500</v>
      </c>
      <c r="D115" s="31">
        <f>SUM(D68:D72)</f>
        <v>75500</v>
      </c>
      <c r="E115" s="31">
        <f>D115-C115</f>
        <v>0</v>
      </c>
      <c r="F115" s="34">
        <f>(100*E115)/C115</f>
        <v>0</v>
      </c>
    </row>
    <row r="116" spans="1:6" x14ac:dyDescent="0.25">
      <c r="A116" s="27"/>
      <c r="B116" s="27" t="s">
        <v>85</v>
      </c>
      <c r="C116" s="31">
        <f>C73+C78</f>
        <v>30000</v>
      </c>
      <c r="D116" s="31">
        <f>D73+D78</f>
        <v>30000</v>
      </c>
      <c r="E116" s="31">
        <f>D116-C116</f>
        <v>0</v>
      </c>
      <c r="F116" s="34">
        <f>(100*E116)/C116</f>
        <v>0</v>
      </c>
    </row>
    <row r="117" spans="1:6" x14ac:dyDescent="0.25">
      <c r="A117" s="27"/>
      <c r="B117" s="27" t="s">
        <v>86</v>
      </c>
      <c r="C117" s="31">
        <f>C74+C75</f>
        <v>15300</v>
      </c>
      <c r="D117" s="31">
        <f>D74+D75</f>
        <v>15300</v>
      </c>
      <c r="E117" s="31">
        <f>D117-C117</f>
        <v>0</v>
      </c>
      <c r="F117" s="34">
        <f>(100*E117)/C117</f>
        <v>0</v>
      </c>
    </row>
    <row r="118" spans="1:6" x14ac:dyDescent="0.25">
      <c r="A118" s="27"/>
      <c r="B118" s="27" t="s">
        <v>60</v>
      </c>
      <c r="C118" s="31">
        <f>C76</f>
        <v>48000</v>
      </c>
      <c r="D118" s="31">
        <f>D76</f>
        <v>50000</v>
      </c>
      <c r="E118" s="31">
        <f>D118-C118</f>
        <v>2000</v>
      </c>
      <c r="F118" s="34">
        <f>(100*E118)/C118</f>
        <v>4.166666666666667</v>
      </c>
    </row>
    <row r="119" spans="1:6" x14ac:dyDescent="0.25">
      <c r="A119" s="27"/>
      <c r="B119" s="27" t="s">
        <v>61</v>
      </c>
      <c r="C119" s="31">
        <f>C77</f>
        <v>20200</v>
      </c>
      <c r="D119" s="31">
        <f>D77</f>
        <v>20200</v>
      </c>
      <c r="E119" s="31">
        <f>D119-C119</f>
        <v>0</v>
      </c>
      <c r="F119" s="34">
        <f>(100*E119)/C119</f>
        <v>0</v>
      </c>
    </row>
    <row r="120" spans="1:6" x14ac:dyDescent="0.25">
      <c r="A120" s="35" t="s">
        <v>63</v>
      </c>
      <c r="B120" s="27"/>
      <c r="C120" s="27"/>
      <c r="D120" s="27"/>
      <c r="E120" s="31"/>
      <c r="F120" s="34"/>
    </row>
    <row r="121" spans="1:6" x14ac:dyDescent="0.25">
      <c r="A121" s="27"/>
      <c r="B121" s="27" t="s">
        <v>87</v>
      </c>
      <c r="C121" s="31">
        <f>C80+C83</f>
        <v>28500</v>
      </c>
      <c r="D121" s="31">
        <f>D80+D83</f>
        <v>28500</v>
      </c>
      <c r="E121" s="31">
        <f>D121-C121</f>
        <v>0</v>
      </c>
      <c r="F121" s="34">
        <f>(100*E121)/C121</f>
        <v>0</v>
      </c>
    </row>
    <row r="122" spans="1:6" x14ac:dyDescent="0.25">
      <c r="A122" s="27"/>
      <c r="B122" s="27" t="s">
        <v>88</v>
      </c>
      <c r="C122" s="31">
        <f>C81+C82</f>
        <v>6000</v>
      </c>
      <c r="D122" s="31">
        <f>D81+D82</f>
        <v>6000</v>
      </c>
      <c r="E122" s="31">
        <f>D122-C122</f>
        <v>0</v>
      </c>
      <c r="F122" s="34">
        <f>(100*E122)/C122</f>
        <v>0</v>
      </c>
    </row>
    <row r="123" spans="1:6" x14ac:dyDescent="0.25">
      <c r="A123" s="32"/>
      <c r="B123" s="27" t="s">
        <v>89</v>
      </c>
      <c r="C123" s="31">
        <f>C84+C85</f>
        <v>8500</v>
      </c>
      <c r="D123" s="31">
        <f>D84+D85</f>
        <v>8500</v>
      </c>
      <c r="E123" s="31">
        <f>D123-C123</f>
        <v>0</v>
      </c>
      <c r="F123" s="34">
        <f>(100*E123)/C123</f>
        <v>0</v>
      </c>
    </row>
    <row r="124" spans="1:6" x14ac:dyDescent="0.25">
      <c r="A124" s="27"/>
      <c r="B124" s="27" t="s">
        <v>90</v>
      </c>
      <c r="C124" s="31">
        <f>C87</f>
        <v>38000</v>
      </c>
      <c r="D124" s="31">
        <f>D87</f>
        <v>38000</v>
      </c>
      <c r="E124" s="31">
        <f>D124-C124</f>
        <v>0</v>
      </c>
      <c r="F124" s="34">
        <f>(100*E124)/C124</f>
        <v>0</v>
      </c>
    </row>
    <row r="125" spans="1:6" x14ac:dyDescent="0.25">
      <c r="A125" s="27"/>
      <c r="B125" s="27" t="s">
        <v>91</v>
      </c>
      <c r="C125" s="31">
        <f>C86+C66</f>
        <v>6000</v>
      </c>
      <c r="D125" s="31">
        <f>D86+D66</f>
        <v>6000</v>
      </c>
      <c r="E125" s="31">
        <f>D125-C125</f>
        <v>0</v>
      </c>
      <c r="F125" s="34">
        <f>(100*E125)/C125</f>
        <v>0</v>
      </c>
    </row>
    <row r="126" spans="1:6" x14ac:dyDescent="0.25">
      <c r="A126" s="35" t="s">
        <v>71</v>
      </c>
      <c r="B126" s="27"/>
      <c r="C126" s="31"/>
      <c r="D126" s="31"/>
      <c r="E126" s="31"/>
      <c r="F126" s="34"/>
    </row>
    <row r="127" spans="1:6" x14ac:dyDescent="0.25">
      <c r="A127" s="27"/>
      <c r="B127" s="27" t="s">
        <v>92</v>
      </c>
      <c r="C127" s="31">
        <f>C89+C90</f>
        <v>397000</v>
      </c>
      <c r="D127" s="31">
        <f>D89+D90</f>
        <v>397000</v>
      </c>
      <c r="E127" s="31">
        <f>D127-C127</f>
        <v>0</v>
      </c>
      <c r="F127" s="34">
        <f>(100*E127)/C127</f>
        <v>0</v>
      </c>
    </row>
    <row r="128" spans="1:6" x14ac:dyDescent="0.25">
      <c r="A128" s="27"/>
      <c r="B128" s="27" t="s">
        <v>75</v>
      </c>
      <c r="C128" s="31">
        <f>C92</f>
        <v>420000</v>
      </c>
      <c r="D128" s="31">
        <f>D92</f>
        <v>425000</v>
      </c>
      <c r="E128" s="31">
        <f>D128-C128</f>
        <v>5000</v>
      </c>
      <c r="F128" s="34">
        <f>(100*E128)/C128</f>
        <v>1.1904761904761905</v>
      </c>
    </row>
    <row r="129" spans="1:6" x14ac:dyDescent="0.25">
      <c r="A129" s="27"/>
      <c r="B129" s="27" t="s">
        <v>93</v>
      </c>
      <c r="C129" s="31">
        <f>C91</f>
        <v>17000</v>
      </c>
      <c r="D129" s="31">
        <f>D91</f>
        <v>17000</v>
      </c>
      <c r="E129" s="31">
        <f>D129-C129</f>
        <v>0</v>
      </c>
      <c r="F129" s="34">
        <f>(100*E129)/C129</f>
        <v>0</v>
      </c>
    </row>
    <row r="130" spans="1:6" x14ac:dyDescent="0.25">
      <c r="A130" s="27"/>
      <c r="B130" s="27" t="s">
        <v>94</v>
      </c>
      <c r="C130" s="31">
        <f>SUM(C93:C95)</f>
        <v>27650</v>
      </c>
      <c r="D130" s="31">
        <f>SUM(D93:D95)</f>
        <v>27650</v>
      </c>
      <c r="E130" s="31">
        <f>D130-C130</f>
        <v>0</v>
      </c>
      <c r="F130" s="34">
        <f>(100*E130)/C130</f>
        <v>0</v>
      </c>
    </row>
    <row r="131" spans="1:6" x14ac:dyDescent="0.25">
      <c r="A131" s="27"/>
      <c r="B131" s="27" t="s">
        <v>79</v>
      </c>
      <c r="C131" s="31">
        <f>C96</f>
        <v>1400</v>
      </c>
      <c r="D131" s="31">
        <f>D96</f>
        <v>1400</v>
      </c>
      <c r="E131" s="31">
        <f>D131-C131</f>
        <v>0</v>
      </c>
      <c r="F131" s="34">
        <f>(100*E131)/C131</f>
        <v>0</v>
      </c>
    </row>
    <row r="132" spans="1:6" x14ac:dyDescent="0.25">
      <c r="A132" s="32" t="s">
        <v>32</v>
      </c>
      <c r="B132" s="27"/>
      <c r="C132" s="31"/>
      <c r="D132" s="31"/>
      <c r="E132" s="31"/>
      <c r="F132" s="34"/>
    </row>
    <row r="133" spans="1:6" x14ac:dyDescent="0.25">
      <c r="A133" s="27"/>
      <c r="B133" s="27" t="s">
        <v>33</v>
      </c>
      <c r="C133" s="31">
        <f>C47</f>
        <v>35000</v>
      </c>
      <c r="D133" s="31">
        <f>D47</f>
        <v>35000</v>
      </c>
      <c r="E133" s="31">
        <f>D133-C133</f>
        <v>0</v>
      </c>
      <c r="F133" s="34">
        <f>(100*E133)/C133</f>
        <v>0</v>
      </c>
    </row>
    <row r="134" spans="1:6" x14ac:dyDescent="0.25">
      <c r="A134" s="32" t="s">
        <v>26</v>
      </c>
      <c r="B134" s="27"/>
      <c r="C134" s="27"/>
      <c r="D134" s="27"/>
      <c r="E134" s="31"/>
      <c r="F134" s="34"/>
    </row>
    <row r="135" spans="1:6" x14ac:dyDescent="0.25">
      <c r="A135" s="32"/>
      <c r="B135" s="27" t="s">
        <v>95</v>
      </c>
      <c r="C135" s="31">
        <f>C41+C42+C43</f>
        <v>1504200</v>
      </c>
      <c r="D135" s="31">
        <f>D41+D42+D43</f>
        <v>1533900</v>
      </c>
      <c r="E135" s="31">
        <f>D135-C135</f>
        <v>29700</v>
      </c>
      <c r="F135" s="34">
        <f>(100*E135)/C135</f>
        <v>1.974471479856402</v>
      </c>
    </row>
    <row r="136" spans="1:6" x14ac:dyDescent="0.25">
      <c r="A136" s="32"/>
      <c r="B136" s="27" t="s">
        <v>30</v>
      </c>
      <c r="C136" s="31">
        <f>C44</f>
        <v>56200</v>
      </c>
      <c r="D136" s="31">
        <f>D44</f>
        <v>57300</v>
      </c>
      <c r="E136" s="31">
        <f>D136-C136</f>
        <v>1100</v>
      </c>
      <c r="F136" s="34">
        <f>(100*E136)/C136</f>
        <v>1.9572953736654803</v>
      </c>
    </row>
    <row r="137" spans="1:6" x14ac:dyDescent="0.25">
      <c r="A137" s="32"/>
      <c r="B137" s="27" t="s">
        <v>31</v>
      </c>
      <c r="C137" s="31">
        <f>C45</f>
        <v>43700</v>
      </c>
      <c r="D137" s="31">
        <f>D45</f>
        <v>44575</v>
      </c>
      <c r="E137" s="31">
        <f>D137-C137</f>
        <v>875</v>
      </c>
      <c r="F137" s="34">
        <f>(100*E137)/C137</f>
        <v>2.0022883295194509</v>
      </c>
    </row>
    <row r="138" spans="1:6" x14ac:dyDescent="0.25">
      <c r="A138" s="32" t="s">
        <v>80</v>
      </c>
      <c r="B138" s="27"/>
      <c r="C138" s="31">
        <f>SUM(C105:C137)</f>
        <v>3242000</v>
      </c>
      <c r="D138" s="31">
        <f>SUM(D105:D137)</f>
        <v>3281625</v>
      </c>
      <c r="E138" s="31">
        <f>SUM(E105:E137)</f>
        <v>39625</v>
      </c>
      <c r="F138" s="36">
        <f>(100*E138)/C138</f>
        <v>1.2222393584207278</v>
      </c>
    </row>
    <row r="139" spans="1:6" x14ac:dyDescent="0.25">
      <c r="A139" s="32"/>
      <c r="B139" s="27"/>
      <c r="C139" s="31"/>
      <c r="D139" s="31"/>
      <c r="E139" s="31"/>
      <c r="F139" s="37"/>
    </row>
    <row r="140" spans="1:6" x14ac:dyDescent="0.25">
      <c r="A140" s="27" t="s">
        <v>8</v>
      </c>
      <c r="B140" s="27"/>
      <c r="C140" s="27"/>
      <c r="D140" s="27"/>
      <c r="E140" s="31"/>
      <c r="F140" s="34"/>
    </row>
    <row r="141" spans="1:6" x14ac:dyDescent="0.25">
      <c r="A141" s="27"/>
      <c r="B141" s="27" t="s">
        <v>96</v>
      </c>
      <c r="C141" s="31">
        <f>SUM(C7:C14)</f>
        <v>106055</v>
      </c>
      <c r="D141" s="31">
        <f>SUM(D7:D14)</f>
        <v>101300</v>
      </c>
      <c r="E141" s="31">
        <f>D141-C141</f>
        <v>-4755</v>
      </c>
      <c r="F141" s="34">
        <f>(100*E141)/C141</f>
        <v>-4.4835227004855973</v>
      </c>
    </row>
    <row r="142" spans="1:6" x14ac:dyDescent="0.25">
      <c r="A142" s="27"/>
      <c r="B142" s="27" t="str">
        <f t="shared" ref="B142:D143" si="13">B17</f>
        <v>Amount to be raised by taxation</v>
      </c>
      <c r="C142" s="31">
        <f t="shared" si="13"/>
        <v>3135945</v>
      </c>
      <c r="D142" s="31">
        <f t="shared" si="13"/>
        <v>3180325</v>
      </c>
      <c r="E142" s="31">
        <f>D142-C142</f>
        <v>44380</v>
      </c>
      <c r="F142" s="34">
        <f>(100*E142)/C142</f>
        <v>1.4152033916411162</v>
      </c>
    </row>
    <row r="143" spans="1:6" x14ac:dyDescent="0.25">
      <c r="A143" s="27"/>
      <c r="B143" s="27" t="str">
        <f t="shared" si="13"/>
        <v>Assessed Valuation</v>
      </c>
      <c r="C143" s="33">
        <f t="shared" si="13"/>
        <v>32390240</v>
      </c>
      <c r="D143" s="31">
        <f t="shared" si="13"/>
        <v>32565768</v>
      </c>
      <c r="E143" s="31">
        <f>D143-C143</f>
        <v>175528</v>
      </c>
      <c r="F143" s="34">
        <f>(100*E143)/C143</f>
        <v>0.54191633035136511</v>
      </c>
    </row>
    <row r="144" spans="1:6" x14ac:dyDescent="0.25">
      <c r="A144" s="27"/>
      <c r="B144" s="27" t="str">
        <f t="shared" ref="B144:D145" si="14">B20</f>
        <v>Tax per $100 assessed value</v>
      </c>
      <c r="C144" s="38">
        <f t="shared" si="14"/>
        <v>9.6817590731035033</v>
      </c>
      <c r="D144" s="38">
        <f t="shared" si="14"/>
        <v>9.7658529041906839</v>
      </c>
      <c r="E144" s="39">
        <f>D144-C144</f>
        <v>8.4093831087180604E-2</v>
      </c>
      <c r="F144" s="36">
        <f>(100*E144)/C144</f>
        <v>0.86858008397253161</v>
      </c>
    </row>
    <row r="145" spans="1:6" x14ac:dyDescent="0.25">
      <c r="A145" s="27"/>
      <c r="B145" s="27" t="str">
        <f t="shared" si="14"/>
        <v>Proposed cost / household @ $3500</v>
      </c>
      <c r="C145" s="39">
        <f t="shared" si="14"/>
        <v>338.8615675586226</v>
      </c>
      <c r="D145" s="39">
        <f t="shared" si="14"/>
        <v>341.80485164667391</v>
      </c>
      <c r="E145" s="39">
        <f>D145-C145</f>
        <v>2.943284088051314</v>
      </c>
      <c r="F145" s="36">
        <f>(100*E145)/C145</f>
        <v>0.8685800839725295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Babylon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 Department</dc:creator>
  <cp:lastModifiedBy>Reference Department</cp:lastModifiedBy>
  <dcterms:created xsi:type="dcterms:W3CDTF">2021-04-15T15:45:07Z</dcterms:created>
  <dcterms:modified xsi:type="dcterms:W3CDTF">2021-04-15T15:45:36Z</dcterms:modified>
</cp:coreProperties>
</file>