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2020-2021" sheetId="1" r:id="rId1"/>
  </sheets>
  <definedNames/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North Babylon Public Library</author>
  </authors>
  <commentList>
    <comment ref="B23" authorId="0">
      <text>
        <r>
          <rPr>
            <b/>
            <sz val="10"/>
            <rFont val="Tahoma"/>
            <family val="2"/>
          </rPr>
          <t>The library budget for 2020-2021 will require $4,197,925 to be raised by taxes.  The assessed valuation for the district as of October 3, 2019 is $32,589,131.  The library tax rate is estimated to be $12.881 per $100.00 of assessed valuation, an increase of $3.20 per $100.00 of assessed valuation, over last year.  This translates to an increase of 1.80% in the budget plus the expansion support.  The table below will assist you in estimating your total library tax for 2020-2021.   The estimated total library tax for each valuation is included for comparative purposes.</t>
        </r>
      </text>
    </comment>
    <comment ref="B179" authorId="0">
      <text>
        <r>
          <rPr>
            <b/>
            <sz val="10"/>
            <rFont val="Tahoma"/>
            <family val="2"/>
          </rPr>
          <t>The library budget for 2019-2020 will require $3,204,425 to be raised by taxes.  The assessed valuation for the district as of October 3, 2019 is $32,589,131.  The library tax rate is estimated to be $9.833 per $100.00 of assessed valuation, an increase of $0.15 per $100.00 of assessed valuation, over last year.  This translates to an increase of 2.00% in the budget plus the expansion project.  The table below will assist you in estimating your total library tax for 2020-2021.   The estimated total library tax for each valuation is included for comparative purposes.</t>
        </r>
      </text>
    </comment>
  </commentList>
</comments>
</file>

<file path=xl/sharedStrings.xml><?xml version="1.0" encoding="utf-8"?>
<sst xmlns="http://schemas.openxmlformats.org/spreadsheetml/2006/main" count="230" uniqueCount="101">
  <si>
    <t>EXPENSES</t>
  </si>
  <si>
    <t>Salaries</t>
  </si>
  <si>
    <t>Clerical</t>
  </si>
  <si>
    <t>Technical</t>
  </si>
  <si>
    <t>Pages</t>
  </si>
  <si>
    <t>Equipment</t>
  </si>
  <si>
    <t>Computer Software</t>
  </si>
  <si>
    <t>Online Services</t>
  </si>
  <si>
    <t>General Supplies</t>
  </si>
  <si>
    <t>Circulation Control</t>
  </si>
  <si>
    <t>Maintenance Supplies</t>
  </si>
  <si>
    <t>Fire, Liability, Comprehensive</t>
  </si>
  <si>
    <t>Electric</t>
  </si>
  <si>
    <t>Water</t>
  </si>
  <si>
    <t>Telephone</t>
  </si>
  <si>
    <t>Professional and Technical Services</t>
  </si>
  <si>
    <t>SCLS Services</t>
  </si>
  <si>
    <t>Legal Counsel</t>
  </si>
  <si>
    <t>Building Repair</t>
  </si>
  <si>
    <t>Snow Removal</t>
  </si>
  <si>
    <t>Trash removal</t>
  </si>
  <si>
    <t>Security Service</t>
  </si>
  <si>
    <t>Employee Assistance Program</t>
  </si>
  <si>
    <t>Equipment repair, service contracts</t>
  </si>
  <si>
    <t>Printing and Publication</t>
  </si>
  <si>
    <t>Postage</t>
  </si>
  <si>
    <t>Membership Dues</t>
  </si>
  <si>
    <t>Election Expenses</t>
  </si>
  <si>
    <t>Continuing Education</t>
  </si>
  <si>
    <t>Travel</t>
  </si>
  <si>
    <t>Miscellaneous</t>
  </si>
  <si>
    <t>Retirement</t>
  </si>
  <si>
    <t>Social Security</t>
  </si>
  <si>
    <t>Health Insurance</t>
  </si>
  <si>
    <t>Disability Insurance</t>
  </si>
  <si>
    <t>Optical Insurance</t>
  </si>
  <si>
    <t>Library Programs</t>
  </si>
  <si>
    <t>State Aid</t>
  </si>
  <si>
    <t>Interest</t>
  </si>
  <si>
    <t>Fines</t>
  </si>
  <si>
    <t>Gifts/donations/etc.</t>
  </si>
  <si>
    <t>Lost books paid</t>
  </si>
  <si>
    <t>Subtotal</t>
  </si>
  <si>
    <t>Amount to be raised by taxation</t>
  </si>
  <si>
    <t>Proposed</t>
  </si>
  <si>
    <t>Tax per $100 assessed value</t>
  </si>
  <si>
    <t>North Babylon Public Library</t>
  </si>
  <si>
    <t>If your home is assessed at:</t>
  </si>
  <si>
    <t>Tax:</t>
  </si>
  <si>
    <t>Total</t>
  </si>
  <si>
    <t>REVENUES</t>
  </si>
  <si>
    <t>% Change</t>
  </si>
  <si>
    <t>$ Change</t>
  </si>
  <si>
    <t>Worker's Compensation</t>
  </si>
  <si>
    <t>Library District Treasurer</t>
  </si>
  <si>
    <t>Proposed Budget</t>
  </si>
  <si>
    <t>Periodicals</t>
  </si>
  <si>
    <t>Appropriated fund balance</t>
  </si>
  <si>
    <t>Printing, Publication, Postage</t>
  </si>
  <si>
    <t>Fixed Employee Benefits</t>
  </si>
  <si>
    <t>State Aid, Interest, Copy, Fines, Etc.</t>
  </si>
  <si>
    <t>Retirement, Social Security</t>
  </si>
  <si>
    <t>Approved</t>
  </si>
  <si>
    <t>Proposed cost / household @ $3500</t>
  </si>
  <si>
    <t>Equipment and Furniture</t>
  </si>
  <si>
    <t>Building Operation and Maintenance</t>
  </si>
  <si>
    <t>Library Operations</t>
  </si>
  <si>
    <t>Legal, SCLS, Treasurer, Auditor</t>
  </si>
  <si>
    <t>Telephone, Electric, Gas, Water</t>
  </si>
  <si>
    <t>Snow Removal, Trash Removal</t>
  </si>
  <si>
    <t>Travel, Continuing Education</t>
  </si>
  <si>
    <t>Membership Dues, Election Expenses</t>
  </si>
  <si>
    <t>Optical, Disability, Dental, Life Ins.</t>
  </si>
  <si>
    <t>Maintenance</t>
  </si>
  <si>
    <t>Copy Machine, Computer Printing</t>
  </si>
  <si>
    <t>Telecommunications</t>
  </si>
  <si>
    <t>Building Improvements</t>
  </si>
  <si>
    <t>Building Repair, Building Improvement</t>
  </si>
  <si>
    <t>DVD</t>
  </si>
  <si>
    <t>Audio Recordings</t>
  </si>
  <si>
    <t>Equipment Repair, Service Contracts</t>
  </si>
  <si>
    <t>Tax Rate</t>
  </si>
  <si>
    <t>Supplies and Materials</t>
  </si>
  <si>
    <t>Dental and Life Insurance</t>
  </si>
  <si>
    <t>Assessed Valuation</t>
  </si>
  <si>
    <t>Miscellaneous, Other Professional fees</t>
  </si>
  <si>
    <t>Workers Compensation</t>
  </si>
  <si>
    <t>Other Professional Fees (UMS)</t>
  </si>
  <si>
    <t>Books, E-books, DVD, CD</t>
  </si>
  <si>
    <t>Professional, Clerical, Maintenance</t>
  </si>
  <si>
    <t xml:space="preserve">Professional </t>
  </si>
  <si>
    <t>Software, Online Services</t>
  </si>
  <si>
    <t>Books/Downloadable Books</t>
  </si>
  <si>
    <t xml:space="preserve">Gas </t>
  </si>
  <si>
    <t>2019-2020</t>
  </si>
  <si>
    <t>Auditor/Actuarial Services</t>
  </si>
  <si>
    <t>2020-2021</t>
  </si>
  <si>
    <t>Expansion</t>
  </si>
  <si>
    <t>One time support</t>
  </si>
  <si>
    <t>One Time Support</t>
  </si>
  <si>
    <t>without expansion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</si>
</sst>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0000000"/>
    <numFmt numFmtId="172" formatCode="0.0000000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3" fontId="7" fillId="0" borderId="10" xfId="44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zoomScalePageLayoutView="0" workbookViewId="0" topLeftCell="A1">
      <selection activeCell="C52" sqref="C52"/>
    </sheetView>
  </sheetViews>
  <sheetFormatPr defaultColWidth="9.140625" defaultRowHeight="12.75"/>
  <cols>
    <col min="1" max="1" width="13.7109375" style="0" customWidth="1"/>
    <col min="2" max="2" width="37.57421875" style="0" customWidth="1"/>
    <col min="3" max="3" width="13.00390625" style="0" bestFit="1" customWidth="1"/>
    <col min="4" max="4" width="12.7109375" style="0" bestFit="1" customWidth="1"/>
    <col min="5" max="5" width="11.140625" style="0" bestFit="1" customWidth="1"/>
    <col min="6" max="6" width="11.7109375" style="0" bestFit="1" customWidth="1"/>
  </cols>
  <sheetData>
    <row r="1" spans="1:6" ht="15.75">
      <c r="A1" s="1"/>
      <c r="B1" s="2" t="s">
        <v>46</v>
      </c>
      <c r="C1" s="3"/>
      <c r="D1" s="3"/>
      <c r="E1" s="3"/>
      <c r="F1" s="3"/>
    </row>
    <row r="2" spans="1:6" ht="15.75">
      <c r="A2" s="4"/>
      <c r="B2" s="2" t="s">
        <v>55</v>
      </c>
      <c r="C2" s="3"/>
      <c r="D2" s="3"/>
      <c r="E2" s="3"/>
      <c r="F2" s="3"/>
    </row>
    <row r="3" spans="1:6" ht="15.75">
      <c r="A3" s="3"/>
      <c r="B3" s="2"/>
      <c r="C3" s="3"/>
      <c r="D3" s="3"/>
      <c r="E3" s="3"/>
      <c r="F3" s="3"/>
    </row>
    <row r="4" spans="1:6" ht="15.75">
      <c r="A4" s="5"/>
      <c r="B4" s="3"/>
      <c r="C4" s="4" t="s">
        <v>94</v>
      </c>
      <c r="D4" s="4" t="s">
        <v>96</v>
      </c>
      <c r="E4" s="4" t="s">
        <v>52</v>
      </c>
      <c r="F4" s="4" t="s">
        <v>51</v>
      </c>
    </row>
    <row r="5" spans="1:6" ht="15">
      <c r="A5" s="3"/>
      <c r="B5" s="3"/>
      <c r="C5" s="4" t="s">
        <v>62</v>
      </c>
      <c r="D5" s="4" t="s">
        <v>44</v>
      </c>
      <c r="E5" s="4" t="s">
        <v>44</v>
      </c>
      <c r="F5" s="4" t="s">
        <v>44</v>
      </c>
    </row>
    <row r="6" spans="1:6" ht="15">
      <c r="A6" s="3" t="s">
        <v>50</v>
      </c>
      <c r="B6" s="3"/>
      <c r="C6" s="6"/>
      <c r="D6" s="6"/>
      <c r="E6" s="3"/>
      <c r="F6" s="3"/>
    </row>
    <row r="7" spans="1:6" ht="15">
      <c r="A7" s="6">
        <v>3480</v>
      </c>
      <c r="B7" s="3" t="s">
        <v>37</v>
      </c>
      <c r="C7" s="7">
        <v>8800</v>
      </c>
      <c r="D7" s="7">
        <v>8800</v>
      </c>
      <c r="E7" s="8">
        <f aca="true" t="shared" si="0" ref="E7:E15">D7-C7</f>
        <v>0</v>
      </c>
      <c r="F7" s="9">
        <f aca="true" t="shared" si="1" ref="F7:F15">(100*E7)/C7</f>
        <v>0</v>
      </c>
    </row>
    <row r="8" spans="1:6" ht="15">
      <c r="A8" s="6">
        <v>2401</v>
      </c>
      <c r="B8" s="3" t="s">
        <v>38</v>
      </c>
      <c r="C8" s="7">
        <v>2000</v>
      </c>
      <c r="D8" s="7">
        <v>2000</v>
      </c>
      <c r="E8" s="8">
        <f t="shared" si="0"/>
        <v>0</v>
      </c>
      <c r="F8" s="9">
        <f t="shared" si="1"/>
        <v>0</v>
      </c>
    </row>
    <row r="9" spans="1:6" ht="15">
      <c r="A9" s="6">
        <v>2770</v>
      </c>
      <c r="B9" s="3" t="s">
        <v>74</v>
      </c>
      <c r="C9" s="7">
        <v>7000</v>
      </c>
      <c r="D9" s="7">
        <v>7000</v>
      </c>
      <c r="E9" s="8">
        <f t="shared" si="0"/>
        <v>0</v>
      </c>
      <c r="F9" s="9">
        <f t="shared" si="1"/>
        <v>0</v>
      </c>
    </row>
    <row r="10" spans="1:6" ht="15">
      <c r="A10" s="6">
        <v>2082</v>
      </c>
      <c r="B10" s="3" t="s">
        <v>39</v>
      </c>
      <c r="C10" s="7">
        <v>29755</v>
      </c>
      <c r="D10" s="7">
        <v>25000</v>
      </c>
      <c r="E10" s="8">
        <f t="shared" si="0"/>
        <v>-4755</v>
      </c>
      <c r="F10" s="9">
        <f t="shared" si="1"/>
        <v>-15.980507477734834</v>
      </c>
    </row>
    <row r="11" spans="1:6" ht="15">
      <c r="A11" s="6">
        <v>2690</v>
      </c>
      <c r="B11" s="3" t="s">
        <v>41</v>
      </c>
      <c r="C11" s="7">
        <v>5500</v>
      </c>
      <c r="D11" s="7">
        <v>5500</v>
      </c>
      <c r="E11" s="8">
        <f t="shared" si="0"/>
        <v>0</v>
      </c>
      <c r="F11" s="9">
        <f t="shared" si="1"/>
        <v>0</v>
      </c>
    </row>
    <row r="12" spans="1:6" ht="15">
      <c r="A12" s="6">
        <v>2705</v>
      </c>
      <c r="B12" s="3" t="s">
        <v>40</v>
      </c>
      <c r="C12" s="7">
        <v>8000</v>
      </c>
      <c r="D12" s="7">
        <v>8000</v>
      </c>
      <c r="E12" s="8">
        <f t="shared" si="0"/>
        <v>0</v>
      </c>
      <c r="F12" s="9">
        <f t="shared" si="1"/>
        <v>0</v>
      </c>
    </row>
    <row r="13" spans="1:6" ht="15">
      <c r="A13" s="6">
        <v>2771</v>
      </c>
      <c r="B13" s="3" t="s">
        <v>30</v>
      </c>
      <c r="C13" s="7">
        <v>5000</v>
      </c>
      <c r="D13" s="7">
        <v>5000</v>
      </c>
      <c r="E13" s="8">
        <f t="shared" si="0"/>
        <v>0</v>
      </c>
      <c r="F13" s="9">
        <f t="shared" si="1"/>
        <v>0</v>
      </c>
    </row>
    <row r="14" spans="1:6" ht="15">
      <c r="A14" s="6">
        <v>599</v>
      </c>
      <c r="B14" s="3" t="s">
        <v>57</v>
      </c>
      <c r="C14" s="7">
        <v>40000</v>
      </c>
      <c r="D14" s="7">
        <v>40000</v>
      </c>
      <c r="E14" s="8">
        <f t="shared" si="0"/>
        <v>0</v>
      </c>
      <c r="F14" s="9">
        <f t="shared" si="1"/>
        <v>0</v>
      </c>
    </row>
    <row r="15" spans="1:6" ht="15">
      <c r="A15" s="3"/>
      <c r="B15" s="3" t="s">
        <v>42</v>
      </c>
      <c r="C15" s="7">
        <f>SUM(C7:C14)</f>
        <v>106055</v>
      </c>
      <c r="D15" s="7">
        <f>SUM(D7:D14)</f>
        <v>101300</v>
      </c>
      <c r="E15" s="8">
        <f t="shared" si="0"/>
        <v>-4755</v>
      </c>
      <c r="F15" s="9">
        <f t="shared" si="1"/>
        <v>-4.483522700485597</v>
      </c>
    </row>
    <row r="16" spans="1:6" ht="15">
      <c r="A16" s="3"/>
      <c r="B16" s="3"/>
      <c r="C16" s="7"/>
      <c r="D16" s="7"/>
      <c r="E16" s="8"/>
      <c r="F16" s="9"/>
    </row>
    <row r="17" spans="1:6" ht="15">
      <c r="A17" s="6">
        <v>1001</v>
      </c>
      <c r="B17" s="3" t="s">
        <v>43</v>
      </c>
      <c r="C17" s="7">
        <v>3135945</v>
      </c>
      <c r="D17" s="7">
        <f>D99-D15</f>
        <v>4197925</v>
      </c>
      <c r="E17" s="8">
        <f>D17-C17</f>
        <v>1061980</v>
      </c>
      <c r="F17" s="9">
        <f>(100*E17)/C17</f>
        <v>33.86475209227203</v>
      </c>
    </row>
    <row r="18" spans="1:6" ht="15">
      <c r="A18" s="3"/>
      <c r="B18" s="3" t="s">
        <v>84</v>
      </c>
      <c r="C18" s="7">
        <v>32390240</v>
      </c>
      <c r="D18" s="8">
        <v>32589131</v>
      </c>
      <c r="E18" s="8">
        <f>D18-C18</f>
        <v>198891</v>
      </c>
      <c r="F18" s="9">
        <f>(100*E18)/C18</f>
        <v>0.6140460830176003</v>
      </c>
    </row>
    <row r="19" spans="1:6" ht="15">
      <c r="A19" s="3"/>
      <c r="B19" s="3" t="s">
        <v>81</v>
      </c>
      <c r="C19" s="10">
        <f>C17/C18</f>
        <v>0.09681759073103503</v>
      </c>
      <c r="D19" s="10">
        <f>D17/D18</f>
        <v>0.12881365262547198</v>
      </c>
      <c r="E19" s="11">
        <f>D19-C19</f>
        <v>0.03199606189443695</v>
      </c>
      <c r="F19" s="9">
        <f>(100*E19)/C19</f>
        <v>33.04777742644298</v>
      </c>
    </row>
    <row r="20" spans="1:6" ht="15">
      <c r="A20" s="3"/>
      <c r="B20" s="3" t="s">
        <v>45</v>
      </c>
      <c r="C20" s="12">
        <f>C19*100</f>
        <v>9.681759073103503</v>
      </c>
      <c r="D20" s="12">
        <f>D19*100</f>
        <v>12.881365262547199</v>
      </c>
      <c r="E20" s="13">
        <f>D20-C20</f>
        <v>3.1996061894436956</v>
      </c>
      <c r="F20" s="14">
        <f>(100*E20)/C20</f>
        <v>33.04777742644299</v>
      </c>
    </row>
    <row r="21" spans="1:6" ht="15">
      <c r="A21" s="3"/>
      <c r="B21" s="3" t="s">
        <v>63</v>
      </c>
      <c r="C21" s="15">
        <f>C19*3500</f>
        <v>338.8615675586226</v>
      </c>
      <c r="D21" s="15">
        <f>D19*3500</f>
        <v>450.8477841891519</v>
      </c>
      <c r="E21" s="13">
        <f>D21-C21</f>
        <v>111.98621663052933</v>
      </c>
      <c r="F21" s="14">
        <f>(100*E21)/C21</f>
        <v>33.047777426442984</v>
      </c>
    </row>
    <row r="22" spans="1:6" ht="15">
      <c r="A22" s="3"/>
      <c r="B22" s="3"/>
      <c r="C22" s="15"/>
      <c r="D22" s="15"/>
      <c r="E22" s="8"/>
      <c r="F22" s="9"/>
    </row>
    <row r="23" spans="1:6" ht="15">
      <c r="A23" s="3"/>
      <c r="B23" s="3"/>
      <c r="C23" s="15"/>
      <c r="D23" s="15"/>
      <c r="E23" s="8"/>
      <c r="F23" s="9"/>
    </row>
    <row r="24" spans="1:6" ht="15">
      <c r="A24" s="3"/>
      <c r="B24" s="3"/>
      <c r="C24" s="15"/>
      <c r="D24" s="15"/>
      <c r="E24" s="8"/>
      <c r="F24" s="9"/>
    </row>
    <row r="25" spans="1:6" ht="15">
      <c r="A25" s="3"/>
      <c r="B25" s="3"/>
      <c r="C25" s="15"/>
      <c r="D25" s="15"/>
      <c r="E25" s="8"/>
      <c r="F25" s="9"/>
    </row>
    <row r="26" spans="1:6" ht="15">
      <c r="A26" s="3"/>
      <c r="B26" s="3"/>
      <c r="C26" s="15"/>
      <c r="D26" s="15"/>
      <c r="E26" s="8"/>
      <c r="F26" s="9"/>
    </row>
    <row r="27" spans="1:6" ht="15">
      <c r="A27" s="3"/>
      <c r="B27" s="3"/>
      <c r="C27" s="15"/>
      <c r="D27" s="15"/>
      <c r="E27" s="8"/>
      <c r="F27" s="9"/>
    </row>
    <row r="28" spans="1:6" ht="15">
      <c r="A28" s="3"/>
      <c r="B28" s="3"/>
      <c r="C28" s="15"/>
      <c r="D28" s="15"/>
      <c r="E28" s="8"/>
      <c r="F28" s="9"/>
    </row>
    <row r="29" spans="1:6" ht="15">
      <c r="A29" s="3"/>
      <c r="B29" s="4" t="s">
        <v>47</v>
      </c>
      <c r="C29" s="4" t="s">
        <v>94</v>
      </c>
      <c r="D29" s="4" t="s">
        <v>96</v>
      </c>
      <c r="E29" s="16" t="s">
        <v>52</v>
      </c>
      <c r="F29" s="17" t="s">
        <v>51</v>
      </c>
    </row>
    <row r="30" spans="1:6" ht="15">
      <c r="A30" s="3"/>
      <c r="B30" s="3"/>
      <c r="C30" s="4" t="s">
        <v>48</v>
      </c>
      <c r="D30" s="4" t="s">
        <v>48</v>
      </c>
      <c r="E30" s="16"/>
      <c r="F30" s="17"/>
    </row>
    <row r="31" spans="1:6" ht="15">
      <c r="A31" s="3"/>
      <c r="B31" s="4">
        <v>2000</v>
      </c>
      <c r="C31" s="1">
        <f>C19*B31</f>
        <v>193.63518146207008</v>
      </c>
      <c r="D31" s="1">
        <f>D19*B31</f>
        <v>257.62730525094395</v>
      </c>
      <c r="E31" s="18">
        <f aca="true" t="shared" si="2" ref="E31:E37">D31-C31</f>
        <v>63.99212378887387</v>
      </c>
      <c r="F31" s="1">
        <f aca="true" t="shared" si="3" ref="F31:F37">(100*E31)/C31</f>
        <v>33.04777742644296</v>
      </c>
    </row>
    <row r="32" spans="1:6" ht="15">
      <c r="A32" s="3"/>
      <c r="B32" s="4">
        <v>2500</v>
      </c>
      <c r="C32" s="1">
        <f>C19*B32</f>
        <v>242.04397682758758</v>
      </c>
      <c r="D32" s="1">
        <f>D19*B32</f>
        <v>322.03413156368</v>
      </c>
      <c r="E32" s="18">
        <f t="shared" si="2"/>
        <v>79.99015473609239</v>
      </c>
      <c r="F32" s="1">
        <f t="shared" si="3"/>
        <v>33.04777742644299</v>
      </c>
    </row>
    <row r="33" spans="1:6" ht="15">
      <c r="A33" s="3"/>
      <c r="B33" s="4">
        <v>3000</v>
      </c>
      <c r="C33" s="1">
        <f>C19*B33</f>
        <v>290.4527721931051</v>
      </c>
      <c r="D33" s="1">
        <f>D19*B33</f>
        <v>386.44095787641595</v>
      </c>
      <c r="E33" s="18">
        <f t="shared" si="2"/>
        <v>95.98818568331086</v>
      </c>
      <c r="F33" s="1">
        <f t="shared" si="3"/>
        <v>33.047777426442984</v>
      </c>
    </row>
    <row r="34" spans="1:6" ht="15.75">
      <c r="A34" s="5"/>
      <c r="B34" s="2">
        <v>3500</v>
      </c>
      <c r="C34" s="19">
        <f>C19*B34</f>
        <v>338.8615675586226</v>
      </c>
      <c r="D34" s="19">
        <f>D19*B34</f>
        <v>450.8477841891519</v>
      </c>
      <c r="E34" s="20">
        <f t="shared" si="2"/>
        <v>111.98621663052933</v>
      </c>
      <c r="F34" s="19">
        <f t="shared" si="3"/>
        <v>33.047777426442984</v>
      </c>
    </row>
    <row r="35" spans="1:6" ht="15">
      <c r="A35" s="3"/>
      <c r="B35" s="4">
        <v>4000</v>
      </c>
      <c r="C35" s="1">
        <f>C19*B35</f>
        <v>387.27036292414016</v>
      </c>
      <c r="D35" s="1">
        <f>D19*B35</f>
        <v>515.2546105018879</v>
      </c>
      <c r="E35" s="18">
        <f t="shared" si="2"/>
        <v>127.98424757774774</v>
      </c>
      <c r="F35" s="1">
        <f t="shared" si="3"/>
        <v>33.04777742644296</v>
      </c>
    </row>
    <row r="36" spans="1:6" ht="15">
      <c r="A36" s="3"/>
      <c r="B36" s="4">
        <v>4500</v>
      </c>
      <c r="C36" s="1">
        <f>C19*B36</f>
        <v>435.67915828965766</v>
      </c>
      <c r="D36" s="1">
        <f>D19*B36</f>
        <v>579.6614368146239</v>
      </c>
      <c r="E36" s="18">
        <f t="shared" si="2"/>
        <v>143.98227852496626</v>
      </c>
      <c r="F36" s="1">
        <f t="shared" si="3"/>
        <v>33.04777742644298</v>
      </c>
    </row>
    <row r="37" spans="1:6" ht="15">
      <c r="A37" s="3"/>
      <c r="B37" s="4">
        <v>5000</v>
      </c>
      <c r="C37" s="1">
        <f>C19*B37</f>
        <v>484.08795365517517</v>
      </c>
      <c r="D37" s="1">
        <f>D19*B37</f>
        <v>644.06826312736</v>
      </c>
      <c r="E37" s="18">
        <f t="shared" si="2"/>
        <v>159.98030947218479</v>
      </c>
      <c r="F37" s="1">
        <f t="shared" si="3"/>
        <v>33.04777742644299</v>
      </c>
    </row>
    <row r="38" spans="1:6" ht="15">
      <c r="A38" s="3"/>
      <c r="B38" s="4"/>
      <c r="C38" s="1"/>
      <c r="D38" s="1"/>
      <c r="E38" s="8"/>
      <c r="F38" s="17"/>
    </row>
    <row r="39" spans="1:6" ht="15">
      <c r="A39" s="3"/>
      <c r="B39" s="3"/>
      <c r="C39" s="7"/>
      <c r="D39" s="7"/>
      <c r="E39" s="8"/>
      <c r="F39" s="17"/>
    </row>
    <row r="40" spans="1:6" ht="15">
      <c r="A40" s="3" t="s">
        <v>0</v>
      </c>
      <c r="B40" s="3"/>
      <c r="C40" s="7"/>
      <c r="D40" s="7"/>
      <c r="E40" s="8"/>
      <c r="F40" s="17"/>
    </row>
    <row r="41" spans="1:6" ht="15">
      <c r="A41" s="21" t="s">
        <v>1</v>
      </c>
      <c r="B41" s="3"/>
      <c r="C41" s="8"/>
      <c r="D41" s="8"/>
      <c r="E41" s="8"/>
      <c r="F41" s="17"/>
    </row>
    <row r="42" spans="1:6" ht="15">
      <c r="A42" s="6">
        <v>7410140</v>
      </c>
      <c r="B42" s="3" t="s">
        <v>90</v>
      </c>
      <c r="C42" s="22">
        <v>739500</v>
      </c>
      <c r="D42" s="22">
        <v>754000</v>
      </c>
      <c r="E42" s="7">
        <f>D42-C42</f>
        <v>14500</v>
      </c>
      <c r="F42" s="23">
        <f>(100*E42)/C42</f>
        <v>1.9607843137254901</v>
      </c>
    </row>
    <row r="43" spans="1:6" ht="15">
      <c r="A43" s="6">
        <v>7410141</v>
      </c>
      <c r="B43" s="3" t="s">
        <v>2</v>
      </c>
      <c r="C43" s="7">
        <v>678000</v>
      </c>
      <c r="D43" s="7">
        <v>691500</v>
      </c>
      <c r="E43" s="7">
        <f>D43-C43</f>
        <v>13500</v>
      </c>
      <c r="F43" s="23">
        <f>(100*E43)/C43</f>
        <v>1.991150442477876</v>
      </c>
    </row>
    <row r="44" spans="1:6" ht="15">
      <c r="A44" s="6">
        <v>7410142</v>
      </c>
      <c r="B44" s="3" t="s">
        <v>73</v>
      </c>
      <c r="C44" s="7">
        <v>86700</v>
      </c>
      <c r="D44" s="7">
        <v>88400</v>
      </c>
      <c r="E44" s="7">
        <f>D44-C44</f>
        <v>1700</v>
      </c>
      <c r="F44" s="23">
        <f>(100*E44)/C44</f>
        <v>1.9607843137254901</v>
      </c>
    </row>
    <row r="45" spans="1:6" ht="15">
      <c r="A45" s="6">
        <v>7410143</v>
      </c>
      <c r="B45" s="3" t="s">
        <v>3</v>
      </c>
      <c r="C45" s="7">
        <v>56200</v>
      </c>
      <c r="D45" s="7">
        <v>57300</v>
      </c>
      <c r="E45" s="7">
        <f>D45-C45</f>
        <v>1100</v>
      </c>
      <c r="F45" s="23">
        <f>(100*E45)/C45</f>
        <v>1.9572953736654803</v>
      </c>
    </row>
    <row r="46" spans="1:6" ht="15">
      <c r="A46" s="6">
        <v>7410145</v>
      </c>
      <c r="B46" s="3" t="s">
        <v>4</v>
      </c>
      <c r="C46" s="7">
        <v>43700</v>
      </c>
      <c r="D46" s="7">
        <v>44575</v>
      </c>
      <c r="E46" s="7">
        <f>D46-C46</f>
        <v>875</v>
      </c>
      <c r="F46" s="23">
        <f>(100*E46)/C46</f>
        <v>2.002288329519451</v>
      </c>
    </row>
    <row r="47" spans="1:6" ht="15">
      <c r="A47" s="21" t="s">
        <v>5</v>
      </c>
      <c r="B47" s="3"/>
      <c r="C47" s="7"/>
      <c r="D47" s="7"/>
      <c r="E47" s="7"/>
      <c r="F47" s="23"/>
    </row>
    <row r="48" spans="1:6" ht="15">
      <c r="A48" s="6">
        <v>7410200</v>
      </c>
      <c r="B48" s="3" t="s">
        <v>64</v>
      </c>
      <c r="C48" s="7">
        <v>35000</v>
      </c>
      <c r="D48" s="7">
        <v>35000</v>
      </c>
      <c r="E48" s="7">
        <f>D48-C48</f>
        <v>0</v>
      </c>
      <c r="F48" s="23">
        <f>(100*E48)/C48</f>
        <v>0</v>
      </c>
    </row>
    <row r="49" spans="1:6" ht="15">
      <c r="A49" s="6"/>
      <c r="B49" s="3"/>
      <c r="C49" s="7"/>
      <c r="D49" s="7"/>
      <c r="E49" s="7"/>
      <c r="F49" s="23"/>
    </row>
    <row r="50" spans="1:6" ht="15">
      <c r="A50" s="21" t="s">
        <v>82</v>
      </c>
      <c r="B50" s="3"/>
      <c r="C50" s="7"/>
      <c r="D50" s="7"/>
      <c r="E50" s="8"/>
      <c r="F50" s="17"/>
    </row>
    <row r="51" spans="1:6" ht="15">
      <c r="A51" s="6">
        <v>7420410</v>
      </c>
      <c r="B51" s="3" t="s">
        <v>92</v>
      </c>
      <c r="C51" s="7">
        <v>186650</v>
      </c>
      <c r="D51" s="7">
        <v>191500</v>
      </c>
      <c r="E51" s="8">
        <f aca="true" t="shared" si="4" ref="E51:E60">D51-C51</f>
        <v>4850</v>
      </c>
      <c r="F51" s="23">
        <f aca="true" t="shared" si="5" ref="F51:F60">(100*E51)/C51</f>
        <v>2.598446289847308</v>
      </c>
    </row>
    <row r="52" spans="1:6" ht="15">
      <c r="A52" s="6">
        <v>7420411</v>
      </c>
      <c r="B52" s="3" t="s">
        <v>78</v>
      </c>
      <c r="C52" s="7">
        <v>20000</v>
      </c>
      <c r="D52" s="7">
        <v>20000</v>
      </c>
      <c r="E52" s="8">
        <f t="shared" si="4"/>
        <v>0</v>
      </c>
      <c r="F52" s="23">
        <f t="shared" si="5"/>
        <v>0</v>
      </c>
    </row>
    <row r="53" spans="1:6" ht="15">
      <c r="A53" s="6">
        <v>7420412</v>
      </c>
      <c r="B53" s="3" t="s">
        <v>79</v>
      </c>
      <c r="C53" s="7">
        <v>4000</v>
      </c>
      <c r="D53" s="7">
        <v>4000</v>
      </c>
      <c r="E53" s="8">
        <f t="shared" si="4"/>
        <v>0</v>
      </c>
      <c r="F53" s="23">
        <f t="shared" si="5"/>
        <v>0</v>
      </c>
    </row>
    <row r="54" spans="1:6" ht="15">
      <c r="A54" s="6">
        <v>7420413</v>
      </c>
      <c r="B54" s="3" t="s">
        <v>56</v>
      </c>
      <c r="C54" s="7">
        <v>14500</v>
      </c>
      <c r="D54" s="7">
        <v>14500</v>
      </c>
      <c r="E54" s="8">
        <f t="shared" si="4"/>
        <v>0</v>
      </c>
      <c r="F54" s="23">
        <f t="shared" si="5"/>
        <v>0</v>
      </c>
    </row>
    <row r="55" spans="1:6" ht="15">
      <c r="A55" s="6">
        <v>7420415</v>
      </c>
      <c r="B55" s="3" t="s">
        <v>6</v>
      </c>
      <c r="C55" s="7">
        <v>10000</v>
      </c>
      <c r="D55" s="7">
        <v>10000</v>
      </c>
      <c r="E55" s="8">
        <f t="shared" si="4"/>
        <v>0</v>
      </c>
      <c r="F55" s="23">
        <f t="shared" si="5"/>
        <v>0</v>
      </c>
    </row>
    <row r="56" spans="1:6" ht="15">
      <c r="A56" s="6">
        <v>7420418</v>
      </c>
      <c r="B56" s="3" t="s">
        <v>7</v>
      </c>
      <c r="C56" s="7">
        <v>29400</v>
      </c>
      <c r="D56" s="7">
        <v>29400</v>
      </c>
      <c r="E56" s="8">
        <f t="shared" si="4"/>
        <v>0</v>
      </c>
      <c r="F56" s="23">
        <f t="shared" si="5"/>
        <v>0</v>
      </c>
    </row>
    <row r="57" spans="1:6" ht="15">
      <c r="A57" s="6">
        <v>7420430</v>
      </c>
      <c r="B57" s="3" t="s">
        <v>8</v>
      </c>
      <c r="C57" s="7">
        <v>46000</v>
      </c>
      <c r="D57" s="7">
        <v>46000</v>
      </c>
      <c r="E57" s="8">
        <f t="shared" si="4"/>
        <v>0</v>
      </c>
      <c r="F57" s="23">
        <f t="shared" si="5"/>
        <v>0</v>
      </c>
    </row>
    <row r="58" spans="1:6" ht="15">
      <c r="A58" s="6">
        <v>7430442</v>
      </c>
      <c r="B58" s="3" t="s">
        <v>36</v>
      </c>
      <c r="C58" s="7">
        <v>58000</v>
      </c>
      <c r="D58" s="7">
        <v>68000</v>
      </c>
      <c r="E58" s="8">
        <f t="shared" si="4"/>
        <v>10000</v>
      </c>
      <c r="F58" s="23">
        <f t="shared" si="5"/>
        <v>17.24137931034483</v>
      </c>
    </row>
    <row r="59" spans="1:6" ht="15">
      <c r="A59" s="6">
        <v>7450201</v>
      </c>
      <c r="B59" s="3" t="s">
        <v>9</v>
      </c>
      <c r="C59" s="7">
        <v>20000</v>
      </c>
      <c r="D59" s="7">
        <v>20000</v>
      </c>
      <c r="E59" s="8">
        <f t="shared" si="4"/>
        <v>0</v>
      </c>
      <c r="F59" s="23">
        <f t="shared" si="5"/>
        <v>0</v>
      </c>
    </row>
    <row r="60" spans="1:6" ht="15">
      <c r="A60" s="6">
        <v>7480461</v>
      </c>
      <c r="B60" s="3" t="s">
        <v>10</v>
      </c>
      <c r="C60" s="7">
        <v>5000</v>
      </c>
      <c r="D60" s="7">
        <v>5000</v>
      </c>
      <c r="E60" s="8">
        <f t="shared" si="4"/>
        <v>0</v>
      </c>
      <c r="F60" s="23">
        <f t="shared" si="5"/>
        <v>0</v>
      </c>
    </row>
    <row r="61" spans="1:6" ht="15">
      <c r="A61" s="21" t="s">
        <v>15</v>
      </c>
      <c r="B61" s="3"/>
      <c r="C61" s="7"/>
      <c r="D61" s="7"/>
      <c r="E61" s="8"/>
      <c r="F61" s="23"/>
    </row>
    <row r="62" spans="1:6" ht="15">
      <c r="A62" s="6">
        <v>7430437</v>
      </c>
      <c r="B62" s="3" t="s">
        <v>17</v>
      </c>
      <c r="C62" s="7">
        <v>14000</v>
      </c>
      <c r="D62" s="7">
        <v>14000</v>
      </c>
      <c r="E62" s="8">
        <f>D62-C62</f>
        <v>0</v>
      </c>
      <c r="F62" s="23">
        <f>(100*E62)/C62</f>
        <v>0</v>
      </c>
    </row>
    <row r="63" spans="1:6" ht="15">
      <c r="A63" s="6">
        <v>7460430</v>
      </c>
      <c r="B63" s="3" t="s">
        <v>16</v>
      </c>
      <c r="C63" s="7">
        <v>45000</v>
      </c>
      <c r="D63" s="7">
        <v>45000</v>
      </c>
      <c r="E63" s="8">
        <f>D63-C63</f>
        <v>0</v>
      </c>
      <c r="F63" s="23">
        <f>(100*E63)/C63</f>
        <v>0</v>
      </c>
    </row>
    <row r="64" spans="1:6" ht="15">
      <c r="A64" s="6">
        <v>7470436</v>
      </c>
      <c r="B64" s="3" t="s">
        <v>54</v>
      </c>
      <c r="C64" s="7">
        <v>2300</v>
      </c>
      <c r="D64" s="7">
        <v>2500</v>
      </c>
      <c r="E64" s="8">
        <f>D64-C64</f>
        <v>200</v>
      </c>
      <c r="F64" s="23">
        <f>(100*E64)/C64</f>
        <v>8.695652173913043</v>
      </c>
    </row>
    <row r="65" spans="1:6" ht="15">
      <c r="A65" s="6">
        <v>7470438</v>
      </c>
      <c r="B65" s="3" t="s">
        <v>95</v>
      </c>
      <c r="C65" s="7">
        <v>9000</v>
      </c>
      <c r="D65" s="7">
        <v>9500</v>
      </c>
      <c r="E65" s="8">
        <f>D65-C65</f>
        <v>500</v>
      </c>
      <c r="F65" s="23">
        <f>(100*E65)/C65</f>
        <v>5.555555555555555</v>
      </c>
    </row>
    <row r="66" spans="1:6" ht="15">
      <c r="A66" s="6">
        <v>7470440</v>
      </c>
      <c r="B66" s="3" t="s">
        <v>87</v>
      </c>
      <c r="C66" s="7">
        <v>5000</v>
      </c>
      <c r="D66" s="7">
        <v>5000</v>
      </c>
      <c r="E66" s="8">
        <f>D66-C66</f>
        <v>0</v>
      </c>
      <c r="F66" s="23">
        <f>(100*E66)/C66</f>
        <v>0</v>
      </c>
    </row>
    <row r="67" spans="1:6" ht="15">
      <c r="A67" s="21" t="s">
        <v>65</v>
      </c>
      <c r="B67" s="3"/>
      <c r="C67" s="7"/>
      <c r="D67" s="7"/>
      <c r="E67" s="8"/>
      <c r="F67" s="23"/>
    </row>
    <row r="68" spans="1:6" ht="15">
      <c r="A68" s="6">
        <v>7440431</v>
      </c>
      <c r="B68" s="3" t="s">
        <v>14</v>
      </c>
      <c r="C68" s="7">
        <v>9000</v>
      </c>
      <c r="D68" s="7">
        <v>9000</v>
      </c>
      <c r="E68" s="8">
        <f aca="true" t="shared" si="6" ref="E68:E78">D68-C68</f>
        <v>0</v>
      </c>
      <c r="F68" s="23">
        <f aca="true" t="shared" si="7" ref="F68:F78">(100*E68)/C68</f>
        <v>0</v>
      </c>
    </row>
    <row r="69" spans="1:6" ht="15">
      <c r="A69" s="6">
        <v>7440432</v>
      </c>
      <c r="B69" s="3" t="s">
        <v>75</v>
      </c>
      <c r="C69" s="7">
        <v>11000</v>
      </c>
      <c r="D69" s="7">
        <v>11000</v>
      </c>
      <c r="E69" s="8">
        <f t="shared" si="6"/>
        <v>0</v>
      </c>
      <c r="F69" s="23">
        <f t="shared" si="7"/>
        <v>0</v>
      </c>
    </row>
    <row r="70" spans="1:6" ht="15">
      <c r="A70" s="6">
        <v>7440450</v>
      </c>
      <c r="B70" s="3" t="s">
        <v>12</v>
      </c>
      <c r="C70" s="7">
        <v>47500</v>
      </c>
      <c r="D70" s="7">
        <v>47500</v>
      </c>
      <c r="E70" s="8">
        <f t="shared" si="6"/>
        <v>0</v>
      </c>
      <c r="F70" s="23">
        <f t="shared" si="7"/>
        <v>0</v>
      </c>
    </row>
    <row r="71" spans="1:6" ht="15">
      <c r="A71" s="6">
        <v>7440451</v>
      </c>
      <c r="B71" s="3" t="s">
        <v>93</v>
      </c>
      <c r="C71" s="7">
        <v>7000</v>
      </c>
      <c r="D71" s="7">
        <v>7000</v>
      </c>
      <c r="E71" s="8">
        <f t="shared" si="6"/>
        <v>0</v>
      </c>
      <c r="F71" s="23">
        <f t="shared" si="7"/>
        <v>0</v>
      </c>
    </row>
    <row r="72" spans="1:6" ht="15">
      <c r="A72" s="6">
        <v>7440452</v>
      </c>
      <c r="B72" s="3" t="s">
        <v>13</v>
      </c>
      <c r="C72" s="7">
        <v>1000</v>
      </c>
      <c r="D72" s="7">
        <v>1000</v>
      </c>
      <c r="E72" s="8">
        <f t="shared" si="6"/>
        <v>0</v>
      </c>
      <c r="F72" s="23">
        <f t="shared" si="7"/>
        <v>0</v>
      </c>
    </row>
    <row r="73" spans="1:6" ht="15">
      <c r="A73" s="6">
        <v>7440455</v>
      </c>
      <c r="B73" s="3" t="s">
        <v>18</v>
      </c>
      <c r="C73" s="7">
        <v>15000</v>
      </c>
      <c r="D73" s="7">
        <v>15000</v>
      </c>
      <c r="E73" s="8">
        <f t="shared" si="6"/>
        <v>0</v>
      </c>
      <c r="F73" s="23">
        <f t="shared" si="7"/>
        <v>0</v>
      </c>
    </row>
    <row r="74" spans="1:6" ht="15">
      <c r="A74" s="6">
        <v>7440461</v>
      </c>
      <c r="B74" s="3" t="s">
        <v>19</v>
      </c>
      <c r="C74" s="7">
        <v>13000</v>
      </c>
      <c r="D74" s="7">
        <v>13000</v>
      </c>
      <c r="E74" s="8">
        <f t="shared" si="6"/>
        <v>0</v>
      </c>
      <c r="F74" s="23">
        <f t="shared" si="7"/>
        <v>0</v>
      </c>
    </row>
    <row r="75" spans="1:6" ht="15">
      <c r="A75" s="6">
        <v>7440460</v>
      </c>
      <c r="B75" s="3" t="s">
        <v>20</v>
      </c>
      <c r="C75" s="7">
        <v>2300</v>
      </c>
      <c r="D75" s="7">
        <v>2300</v>
      </c>
      <c r="E75" s="8">
        <f t="shared" si="6"/>
        <v>0</v>
      </c>
      <c r="F75" s="23">
        <f t="shared" si="7"/>
        <v>0</v>
      </c>
    </row>
    <row r="76" spans="1:6" ht="15">
      <c r="A76" s="6">
        <v>7440469</v>
      </c>
      <c r="B76" s="3" t="s">
        <v>21</v>
      </c>
      <c r="C76" s="7">
        <v>48000</v>
      </c>
      <c r="D76" s="7">
        <v>52000</v>
      </c>
      <c r="E76" s="8">
        <f t="shared" si="6"/>
        <v>4000</v>
      </c>
      <c r="F76" s="23">
        <f t="shared" si="7"/>
        <v>8.333333333333334</v>
      </c>
    </row>
    <row r="77" spans="1:6" ht="15">
      <c r="A77" s="6">
        <v>7470450</v>
      </c>
      <c r="B77" s="3" t="s">
        <v>11</v>
      </c>
      <c r="C77" s="7">
        <v>20200</v>
      </c>
      <c r="D77" s="7">
        <v>20200</v>
      </c>
      <c r="E77" s="8">
        <f t="shared" si="6"/>
        <v>0</v>
      </c>
      <c r="F77" s="23">
        <f t="shared" si="7"/>
        <v>0</v>
      </c>
    </row>
    <row r="78" spans="1:6" ht="15">
      <c r="A78" s="6">
        <v>7500200</v>
      </c>
      <c r="B78" s="3" t="s">
        <v>76</v>
      </c>
      <c r="C78" s="7">
        <v>15000</v>
      </c>
      <c r="D78" s="7">
        <v>15000</v>
      </c>
      <c r="E78" s="8">
        <f t="shared" si="6"/>
        <v>0</v>
      </c>
      <c r="F78" s="23">
        <f t="shared" si="7"/>
        <v>0</v>
      </c>
    </row>
    <row r="79" spans="1:6" ht="15">
      <c r="A79" s="21" t="s">
        <v>66</v>
      </c>
      <c r="B79" s="3"/>
      <c r="C79" s="7"/>
      <c r="D79" s="7"/>
      <c r="E79" s="8"/>
      <c r="F79" s="23"/>
    </row>
    <row r="80" spans="1:6" ht="15">
      <c r="A80" s="6">
        <v>7430434</v>
      </c>
      <c r="B80" s="3" t="s">
        <v>24</v>
      </c>
      <c r="C80" s="7">
        <v>15000</v>
      </c>
      <c r="D80" s="7">
        <v>16000</v>
      </c>
      <c r="E80" s="8">
        <f aca="true" t="shared" si="8" ref="E80:E98">D80-C80</f>
        <v>1000</v>
      </c>
      <c r="F80" s="23">
        <f aca="true" t="shared" si="9" ref="F80:F87">(100*E80)/C80</f>
        <v>6.666666666666667</v>
      </c>
    </row>
    <row r="81" spans="1:6" ht="15">
      <c r="A81" s="6">
        <v>7490435</v>
      </c>
      <c r="B81" s="3" t="s">
        <v>29</v>
      </c>
      <c r="C81" s="7">
        <v>3000</v>
      </c>
      <c r="D81" s="7">
        <v>3000</v>
      </c>
      <c r="E81" s="8">
        <f t="shared" si="8"/>
        <v>0</v>
      </c>
      <c r="F81" s="23">
        <f t="shared" si="9"/>
        <v>0</v>
      </c>
    </row>
    <row r="82" spans="1:6" ht="15">
      <c r="A82" s="6">
        <v>7490436</v>
      </c>
      <c r="B82" s="3" t="s">
        <v>28</v>
      </c>
      <c r="C82" s="7">
        <v>3000</v>
      </c>
      <c r="D82" s="7">
        <v>3000</v>
      </c>
      <c r="E82" s="8">
        <f t="shared" si="8"/>
        <v>0</v>
      </c>
      <c r="F82" s="23">
        <f t="shared" si="9"/>
        <v>0</v>
      </c>
    </row>
    <row r="83" spans="1:6" ht="15">
      <c r="A83" s="6">
        <v>7430443</v>
      </c>
      <c r="B83" s="3" t="s">
        <v>25</v>
      </c>
      <c r="C83" s="7">
        <v>13500</v>
      </c>
      <c r="D83" s="7">
        <v>13500</v>
      </c>
      <c r="E83" s="8">
        <f t="shared" si="8"/>
        <v>0</v>
      </c>
      <c r="F83" s="23">
        <f t="shared" si="9"/>
        <v>0</v>
      </c>
    </row>
    <row r="84" spans="1:6" ht="15">
      <c r="A84" s="6">
        <v>7490438</v>
      </c>
      <c r="B84" s="3" t="s">
        <v>26</v>
      </c>
      <c r="C84" s="7">
        <v>3500</v>
      </c>
      <c r="D84" s="7">
        <v>3500</v>
      </c>
      <c r="E84" s="8">
        <f t="shared" si="8"/>
        <v>0</v>
      </c>
      <c r="F84" s="23">
        <f t="shared" si="9"/>
        <v>0</v>
      </c>
    </row>
    <row r="85" spans="1:6" ht="15">
      <c r="A85" s="6">
        <v>7490441</v>
      </c>
      <c r="B85" s="3" t="s">
        <v>27</v>
      </c>
      <c r="C85" s="7">
        <v>5000</v>
      </c>
      <c r="D85" s="7">
        <v>5000</v>
      </c>
      <c r="E85" s="8">
        <f t="shared" si="8"/>
        <v>0</v>
      </c>
      <c r="F85" s="23">
        <f t="shared" si="9"/>
        <v>0</v>
      </c>
    </row>
    <row r="86" spans="1:6" ht="15">
      <c r="A86" s="6">
        <v>7420429</v>
      </c>
      <c r="B86" s="3" t="s">
        <v>30</v>
      </c>
      <c r="C86" s="7">
        <v>1000</v>
      </c>
      <c r="D86" s="7">
        <v>1000</v>
      </c>
      <c r="E86" s="8">
        <f t="shared" si="8"/>
        <v>0</v>
      </c>
      <c r="F86" s="23">
        <f t="shared" si="9"/>
        <v>0</v>
      </c>
    </row>
    <row r="87" spans="1:6" ht="15">
      <c r="A87" s="6">
        <v>7440456</v>
      </c>
      <c r="B87" s="3" t="s">
        <v>23</v>
      </c>
      <c r="C87" s="7">
        <v>38000</v>
      </c>
      <c r="D87" s="7">
        <v>38000</v>
      </c>
      <c r="E87" s="8">
        <f t="shared" si="8"/>
        <v>0</v>
      </c>
      <c r="F87" s="23">
        <f t="shared" si="9"/>
        <v>0</v>
      </c>
    </row>
    <row r="88" spans="1:6" ht="15">
      <c r="A88" s="21" t="s">
        <v>59</v>
      </c>
      <c r="B88" s="3"/>
      <c r="C88" s="7"/>
      <c r="D88" s="7"/>
      <c r="E88" s="8"/>
      <c r="F88" s="23"/>
    </row>
    <row r="89" spans="1:6" ht="15">
      <c r="A89" s="6">
        <v>7411901</v>
      </c>
      <c r="B89" s="3" t="s">
        <v>31</v>
      </c>
      <c r="C89" s="7">
        <v>280000</v>
      </c>
      <c r="D89" s="7">
        <v>280000</v>
      </c>
      <c r="E89" s="8">
        <f t="shared" si="8"/>
        <v>0</v>
      </c>
      <c r="F89" s="23">
        <f aca="true" t="shared" si="10" ref="F89:F99">(100*E89)/C89</f>
        <v>0</v>
      </c>
    </row>
    <row r="90" spans="1:6" ht="15">
      <c r="A90" s="6">
        <v>7411903</v>
      </c>
      <c r="B90" s="3" t="s">
        <v>32</v>
      </c>
      <c r="C90" s="7">
        <v>117000</v>
      </c>
      <c r="D90" s="7">
        <v>117000</v>
      </c>
      <c r="E90" s="8">
        <f t="shared" si="8"/>
        <v>0</v>
      </c>
      <c r="F90" s="23">
        <f t="shared" si="10"/>
        <v>0</v>
      </c>
    </row>
    <row r="91" spans="1:6" ht="15">
      <c r="A91" s="6">
        <v>7411904</v>
      </c>
      <c r="B91" s="3" t="s">
        <v>53</v>
      </c>
      <c r="C91" s="7">
        <v>17000</v>
      </c>
      <c r="D91" s="7">
        <v>17000</v>
      </c>
      <c r="E91" s="8">
        <f t="shared" si="8"/>
        <v>0</v>
      </c>
      <c r="F91" s="23">
        <f t="shared" si="10"/>
        <v>0</v>
      </c>
    </row>
    <row r="92" spans="1:6" ht="15">
      <c r="A92" s="6">
        <v>7411906</v>
      </c>
      <c r="B92" s="3" t="s">
        <v>33</v>
      </c>
      <c r="C92" s="7">
        <v>420000</v>
      </c>
      <c r="D92" s="7">
        <v>425000</v>
      </c>
      <c r="E92" s="8">
        <f t="shared" si="8"/>
        <v>5000</v>
      </c>
      <c r="F92" s="23">
        <f t="shared" si="10"/>
        <v>1.1904761904761905</v>
      </c>
    </row>
    <row r="93" spans="1:6" ht="15">
      <c r="A93" s="6">
        <v>7411907</v>
      </c>
      <c r="B93" s="3" t="s">
        <v>35</v>
      </c>
      <c r="C93" s="7">
        <v>1100</v>
      </c>
      <c r="D93" s="7">
        <v>1100</v>
      </c>
      <c r="E93" s="8">
        <f t="shared" si="8"/>
        <v>0</v>
      </c>
      <c r="F93" s="23">
        <f t="shared" si="10"/>
        <v>0</v>
      </c>
    </row>
    <row r="94" spans="1:6" ht="15">
      <c r="A94" s="6">
        <v>7411908</v>
      </c>
      <c r="B94" s="3" t="s">
        <v>34</v>
      </c>
      <c r="C94" s="7">
        <v>5000</v>
      </c>
      <c r="D94" s="7">
        <v>5000</v>
      </c>
      <c r="E94" s="8">
        <f t="shared" si="8"/>
        <v>0</v>
      </c>
      <c r="F94" s="23">
        <f t="shared" si="10"/>
        <v>0</v>
      </c>
    </row>
    <row r="95" spans="1:6" ht="15">
      <c r="A95" s="6">
        <v>7411909</v>
      </c>
      <c r="B95" s="3" t="s">
        <v>83</v>
      </c>
      <c r="C95" s="7">
        <v>21550</v>
      </c>
      <c r="D95" s="7">
        <v>21550</v>
      </c>
      <c r="E95" s="8">
        <f t="shared" si="8"/>
        <v>0</v>
      </c>
      <c r="F95" s="23">
        <f t="shared" si="10"/>
        <v>0</v>
      </c>
    </row>
    <row r="96" spans="1:6" ht="15">
      <c r="A96" s="6">
        <v>7411980</v>
      </c>
      <c r="B96" s="3" t="s">
        <v>22</v>
      </c>
      <c r="C96" s="7">
        <v>1400</v>
      </c>
      <c r="D96" s="7">
        <v>1400</v>
      </c>
      <c r="E96" s="8">
        <f t="shared" si="8"/>
        <v>0</v>
      </c>
      <c r="F96" s="23">
        <f t="shared" si="10"/>
        <v>0</v>
      </c>
    </row>
    <row r="97" spans="1:6" ht="15">
      <c r="A97" s="21" t="s">
        <v>97</v>
      </c>
      <c r="B97" s="3"/>
      <c r="C97" s="7"/>
      <c r="D97" s="7"/>
      <c r="E97" s="8"/>
      <c r="F97" s="23"/>
    </row>
    <row r="98" spans="1:6" ht="15">
      <c r="A98" s="6">
        <v>7500204</v>
      </c>
      <c r="B98" s="3" t="s">
        <v>98</v>
      </c>
      <c r="C98" s="7">
        <v>0</v>
      </c>
      <c r="D98" s="7">
        <v>1000000</v>
      </c>
      <c r="E98" s="8">
        <f t="shared" si="8"/>
        <v>1000000</v>
      </c>
      <c r="F98" s="23"/>
    </row>
    <row r="99" spans="1:6" ht="15">
      <c r="A99" s="24" t="s">
        <v>49</v>
      </c>
      <c r="B99" s="3"/>
      <c r="C99" s="7">
        <f>SUM(C42:C98)</f>
        <v>3242000</v>
      </c>
      <c r="D99" s="7">
        <f>SUM(D42:D98)</f>
        <v>4299225</v>
      </c>
      <c r="E99" s="7">
        <f>SUM(E42:E98)</f>
        <v>1057225</v>
      </c>
      <c r="F99" s="23">
        <f t="shared" si="10"/>
        <v>32.610271437384334</v>
      </c>
    </row>
    <row r="100" spans="1:6" ht="15.75">
      <c r="A100" s="3"/>
      <c r="B100" s="2" t="s">
        <v>46</v>
      </c>
      <c r="C100" s="3"/>
      <c r="D100" s="3"/>
      <c r="E100" s="8"/>
      <c r="F100" s="3"/>
    </row>
    <row r="101" spans="1:6" ht="15.75">
      <c r="A101" s="3"/>
      <c r="B101" s="2" t="s">
        <v>55</v>
      </c>
      <c r="C101" s="3"/>
      <c r="D101" s="3"/>
      <c r="E101" s="8"/>
      <c r="F101" s="3"/>
    </row>
    <row r="102" spans="1:6" ht="12.75">
      <c r="A102" s="28"/>
      <c r="B102" s="29"/>
      <c r="C102" s="30" t="s">
        <v>94</v>
      </c>
      <c r="D102" s="30" t="s">
        <v>96</v>
      </c>
      <c r="E102" s="30" t="s">
        <v>52</v>
      </c>
      <c r="F102" s="30" t="s">
        <v>51</v>
      </c>
    </row>
    <row r="103" spans="1:6" ht="12.75">
      <c r="A103" s="29"/>
      <c r="B103" s="29"/>
      <c r="C103" s="30" t="s">
        <v>62</v>
      </c>
      <c r="D103" s="30" t="s">
        <v>44</v>
      </c>
      <c r="E103" s="31" t="s">
        <v>44</v>
      </c>
      <c r="F103" s="30" t="str">
        <f>F5</f>
        <v>Proposed</v>
      </c>
    </row>
    <row r="104" spans="1:6" ht="12.75">
      <c r="A104" s="29" t="s">
        <v>0</v>
      </c>
      <c r="B104" s="29"/>
      <c r="C104" s="32"/>
      <c r="D104" s="32"/>
      <c r="E104" s="33"/>
      <c r="F104" s="29"/>
    </row>
    <row r="105" spans="1:6" ht="12.75">
      <c r="A105" s="34" t="s">
        <v>82</v>
      </c>
      <c r="B105" s="29"/>
      <c r="C105" s="32"/>
      <c r="D105" s="32"/>
      <c r="E105" s="33"/>
      <c r="F105" s="29"/>
    </row>
    <row r="106" spans="1:6" ht="12.75">
      <c r="A106" s="29"/>
      <c r="B106" s="29" t="s">
        <v>88</v>
      </c>
      <c r="C106" s="35">
        <f>C51+C53+C52</f>
        <v>210650</v>
      </c>
      <c r="D106" s="35">
        <f>D51+D53+D52</f>
        <v>215500</v>
      </c>
      <c r="E106" s="33">
        <f aca="true" t="shared" si="11" ref="E106:E112">D106-C106</f>
        <v>4850</v>
      </c>
      <c r="F106" s="36">
        <f aca="true" t="shared" si="12" ref="F106:F112">(100*E106)/C106</f>
        <v>2.3023973415618326</v>
      </c>
    </row>
    <row r="107" spans="1:6" ht="12.75">
      <c r="A107" s="29"/>
      <c r="B107" s="29" t="s">
        <v>56</v>
      </c>
      <c r="C107" s="35">
        <f>C54</f>
        <v>14500</v>
      </c>
      <c r="D107" s="35">
        <f>D54</f>
        <v>14500</v>
      </c>
      <c r="E107" s="33">
        <f t="shared" si="11"/>
        <v>0</v>
      </c>
      <c r="F107" s="36">
        <f t="shared" si="12"/>
        <v>0</v>
      </c>
    </row>
    <row r="108" spans="1:6" ht="12.75">
      <c r="A108" s="29"/>
      <c r="B108" s="29" t="s">
        <v>91</v>
      </c>
      <c r="C108" s="35">
        <f>SUM(C55+C56)</f>
        <v>39400</v>
      </c>
      <c r="D108" s="35">
        <f>SUM(D55+D56)</f>
        <v>39400</v>
      </c>
      <c r="E108" s="33">
        <f t="shared" si="11"/>
        <v>0</v>
      </c>
      <c r="F108" s="36">
        <f t="shared" si="12"/>
        <v>0</v>
      </c>
    </row>
    <row r="109" spans="1:6" ht="12.75">
      <c r="A109" s="29"/>
      <c r="B109" s="29" t="s">
        <v>8</v>
      </c>
      <c r="C109" s="35">
        <f>C57</f>
        <v>46000</v>
      </c>
      <c r="D109" s="35">
        <f>D57</f>
        <v>46000</v>
      </c>
      <c r="E109" s="33">
        <f t="shared" si="11"/>
        <v>0</v>
      </c>
      <c r="F109" s="36">
        <f t="shared" si="12"/>
        <v>0</v>
      </c>
    </row>
    <row r="110" spans="1:6" ht="12.75">
      <c r="A110" s="29"/>
      <c r="B110" s="29" t="s">
        <v>9</v>
      </c>
      <c r="C110" s="33">
        <f>C59</f>
        <v>20000</v>
      </c>
      <c r="D110" s="33">
        <f>D59</f>
        <v>20000</v>
      </c>
      <c r="E110" s="33">
        <f t="shared" si="11"/>
        <v>0</v>
      </c>
      <c r="F110" s="36">
        <f t="shared" si="12"/>
        <v>0</v>
      </c>
    </row>
    <row r="111" spans="1:6" ht="12.75">
      <c r="A111" s="29"/>
      <c r="B111" s="29" t="s">
        <v>10</v>
      </c>
      <c r="C111" s="33">
        <f>C60</f>
        <v>5000</v>
      </c>
      <c r="D111" s="33">
        <f>D60</f>
        <v>5000</v>
      </c>
      <c r="E111" s="33">
        <f t="shared" si="11"/>
        <v>0</v>
      </c>
      <c r="F111" s="36">
        <f t="shared" si="12"/>
        <v>0</v>
      </c>
    </row>
    <row r="112" spans="1:6" ht="12.75">
      <c r="A112" s="29"/>
      <c r="B112" s="29" t="s">
        <v>36</v>
      </c>
      <c r="C112" s="33">
        <f>C58</f>
        <v>58000</v>
      </c>
      <c r="D112" s="33">
        <f>D58</f>
        <v>68000</v>
      </c>
      <c r="E112" s="33">
        <f t="shared" si="11"/>
        <v>10000</v>
      </c>
      <c r="F112" s="36">
        <f t="shared" si="12"/>
        <v>17.24137931034483</v>
      </c>
    </row>
    <row r="113" spans="1:6" ht="12.75">
      <c r="A113" s="34" t="s">
        <v>15</v>
      </c>
      <c r="B113" s="29"/>
      <c r="C113" s="29"/>
      <c r="D113" s="29"/>
      <c r="E113" s="33"/>
      <c r="F113" s="36"/>
    </row>
    <row r="114" spans="1:6" ht="12.75">
      <c r="A114" s="29"/>
      <c r="B114" s="29" t="s">
        <v>67</v>
      </c>
      <c r="C114" s="33">
        <f>SUM(C62:C65)</f>
        <v>70300</v>
      </c>
      <c r="D114" s="33">
        <f>SUM(D62:D65)</f>
        <v>71000</v>
      </c>
      <c r="E114" s="33">
        <f>D114-C114</f>
        <v>700</v>
      </c>
      <c r="F114" s="36">
        <f>(100*E114)/C114</f>
        <v>0.9957325746799431</v>
      </c>
    </row>
    <row r="115" spans="1:6" ht="12.75">
      <c r="A115" s="37" t="s">
        <v>65</v>
      </c>
      <c r="B115" s="29"/>
      <c r="C115" s="35"/>
      <c r="D115" s="35"/>
      <c r="E115" s="33"/>
      <c r="F115" s="36"/>
    </row>
    <row r="116" spans="1:6" ht="12.75">
      <c r="A116" s="29"/>
      <c r="B116" s="29" t="s">
        <v>68</v>
      </c>
      <c r="C116" s="33">
        <f>SUM(C68:C72)</f>
        <v>75500</v>
      </c>
      <c r="D116" s="33">
        <f>SUM(D68:D72)</f>
        <v>75500</v>
      </c>
      <c r="E116" s="33">
        <f>D116-C116</f>
        <v>0</v>
      </c>
      <c r="F116" s="36">
        <f>(100*E116)/C116</f>
        <v>0</v>
      </c>
    </row>
    <row r="117" spans="1:6" ht="12.75">
      <c r="A117" s="29"/>
      <c r="B117" s="29" t="s">
        <v>77</v>
      </c>
      <c r="C117" s="33">
        <f>C73+C78</f>
        <v>30000</v>
      </c>
      <c r="D117" s="33">
        <f>D73+D78</f>
        <v>30000</v>
      </c>
      <c r="E117" s="33">
        <f>D117-C117</f>
        <v>0</v>
      </c>
      <c r="F117" s="36">
        <f>(100*E117)/C117</f>
        <v>0</v>
      </c>
    </row>
    <row r="118" spans="1:6" ht="12.75">
      <c r="A118" s="29"/>
      <c r="B118" s="29" t="s">
        <v>69</v>
      </c>
      <c r="C118" s="33">
        <f>C74+C75</f>
        <v>15300</v>
      </c>
      <c r="D118" s="33">
        <f>D74+D75</f>
        <v>15300</v>
      </c>
      <c r="E118" s="33">
        <f>D118-C118</f>
        <v>0</v>
      </c>
      <c r="F118" s="36">
        <f>(100*E118)/C118</f>
        <v>0</v>
      </c>
    </row>
    <row r="119" spans="1:6" ht="12.75">
      <c r="A119" s="29"/>
      <c r="B119" s="29" t="s">
        <v>21</v>
      </c>
      <c r="C119" s="33">
        <f>C76</f>
        <v>48000</v>
      </c>
      <c r="D119" s="33">
        <f>D76</f>
        <v>52000</v>
      </c>
      <c r="E119" s="33">
        <f>D119-C119</f>
        <v>4000</v>
      </c>
      <c r="F119" s="36">
        <f>(100*E119)/C119</f>
        <v>8.333333333333334</v>
      </c>
    </row>
    <row r="120" spans="1:6" ht="12.75">
      <c r="A120" s="29"/>
      <c r="B120" s="29" t="s">
        <v>11</v>
      </c>
      <c r="C120" s="33">
        <f>C77</f>
        <v>20200</v>
      </c>
      <c r="D120" s="33">
        <f>D77</f>
        <v>20200</v>
      </c>
      <c r="E120" s="33">
        <f>D120-C120</f>
        <v>0</v>
      </c>
      <c r="F120" s="36">
        <f>(100*E120)/C120</f>
        <v>0</v>
      </c>
    </row>
    <row r="121" spans="1:6" ht="12.75">
      <c r="A121" s="37" t="s">
        <v>66</v>
      </c>
      <c r="B121" s="29"/>
      <c r="C121" s="29"/>
      <c r="D121" s="29"/>
      <c r="E121" s="33"/>
      <c r="F121" s="36"/>
    </row>
    <row r="122" spans="1:6" ht="12.75">
      <c r="A122" s="29"/>
      <c r="B122" s="29" t="s">
        <v>58</v>
      </c>
      <c r="C122" s="33">
        <f>C80+C83</f>
        <v>28500</v>
      </c>
      <c r="D122" s="33">
        <f>D80+D83</f>
        <v>29500</v>
      </c>
      <c r="E122" s="33">
        <f>D122-C122</f>
        <v>1000</v>
      </c>
      <c r="F122" s="36">
        <f>(100*E122)/C122</f>
        <v>3.508771929824561</v>
      </c>
    </row>
    <row r="123" spans="1:6" ht="12.75">
      <c r="A123" s="29"/>
      <c r="B123" s="29" t="s">
        <v>70</v>
      </c>
      <c r="C123" s="33">
        <f>C81+C82</f>
        <v>6000</v>
      </c>
      <c r="D123" s="33">
        <f>D81+D82</f>
        <v>6000</v>
      </c>
      <c r="E123" s="33">
        <f>D123-C123</f>
        <v>0</v>
      </c>
      <c r="F123" s="36">
        <f>(100*E123)/C123</f>
        <v>0</v>
      </c>
    </row>
    <row r="124" spans="1:6" ht="12.75">
      <c r="A124" s="34"/>
      <c r="B124" s="29" t="s">
        <v>71</v>
      </c>
      <c r="C124" s="33">
        <f>C84+C85</f>
        <v>8500</v>
      </c>
      <c r="D124" s="33">
        <f>D84+D85</f>
        <v>8500</v>
      </c>
      <c r="E124" s="33">
        <f>D124-C124</f>
        <v>0</v>
      </c>
      <c r="F124" s="36">
        <f>(100*E124)/C124</f>
        <v>0</v>
      </c>
    </row>
    <row r="125" spans="1:6" ht="12.75">
      <c r="A125" s="29"/>
      <c r="B125" s="29" t="s">
        <v>80</v>
      </c>
      <c r="C125" s="33">
        <f>C87</f>
        <v>38000</v>
      </c>
      <c r="D125" s="33">
        <f>D87</f>
        <v>38000</v>
      </c>
      <c r="E125" s="33">
        <f>D125-C125</f>
        <v>0</v>
      </c>
      <c r="F125" s="36">
        <f>(100*E125)/C125</f>
        <v>0</v>
      </c>
    </row>
    <row r="126" spans="1:6" ht="12.75">
      <c r="A126" s="29"/>
      <c r="B126" s="29" t="s">
        <v>85</v>
      </c>
      <c r="C126" s="33">
        <f>C86+C66</f>
        <v>6000</v>
      </c>
      <c r="D126" s="33">
        <f>D86+D66</f>
        <v>6000</v>
      </c>
      <c r="E126" s="33">
        <f>D126-C126</f>
        <v>0</v>
      </c>
      <c r="F126" s="36">
        <f>(100*E126)/C126</f>
        <v>0</v>
      </c>
    </row>
    <row r="127" spans="1:6" ht="12.75">
      <c r="A127" s="37" t="s">
        <v>59</v>
      </c>
      <c r="B127" s="29"/>
      <c r="C127" s="33"/>
      <c r="D127" s="33"/>
      <c r="E127" s="33"/>
      <c r="F127" s="36"/>
    </row>
    <row r="128" spans="1:6" ht="12.75">
      <c r="A128" s="29"/>
      <c r="B128" s="29" t="s">
        <v>61</v>
      </c>
      <c r="C128" s="33">
        <f>C89+C90</f>
        <v>397000</v>
      </c>
      <c r="D128" s="33">
        <f>D89+D90</f>
        <v>397000</v>
      </c>
      <c r="E128" s="33">
        <f>D128-C128</f>
        <v>0</v>
      </c>
      <c r="F128" s="36">
        <f>(100*E128)/C128</f>
        <v>0</v>
      </c>
    </row>
    <row r="129" spans="1:6" ht="12.75">
      <c r="A129" s="29"/>
      <c r="B129" s="29" t="s">
        <v>33</v>
      </c>
      <c r="C129" s="33">
        <f>C92</f>
        <v>420000</v>
      </c>
      <c r="D129" s="33">
        <f>D92</f>
        <v>425000</v>
      </c>
      <c r="E129" s="33">
        <f>D129-C129</f>
        <v>5000</v>
      </c>
      <c r="F129" s="36">
        <f>(100*E129)/C129</f>
        <v>1.1904761904761905</v>
      </c>
    </row>
    <row r="130" spans="1:6" ht="12.75">
      <c r="A130" s="29"/>
      <c r="B130" s="29" t="s">
        <v>86</v>
      </c>
      <c r="C130" s="33">
        <f>C91</f>
        <v>17000</v>
      </c>
      <c r="D130" s="33">
        <f>D91</f>
        <v>17000</v>
      </c>
      <c r="E130" s="33">
        <f>D130-C130</f>
        <v>0</v>
      </c>
      <c r="F130" s="36">
        <f>(100*E130)/C130</f>
        <v>0</v>
      </c>
    </row>
    <row r="131" spans="1:6" ht="12.75">
      <c r="A131" s="29"/>
      <c r="B131" s="29" t="s">
        <v>72</v>
      </c>
      <c r="C131" s="33">
        <f>SUM(C93:C95)</f>
        <v>27650</v>
      </c>
      <c r="D131" s="33">
        <f>SUM(D93:D95)</f>
        <v>27650</v>
      </c>
      <c r="E131" s="33">
        <f>D131-C131</f>
        <v>0</v>
      </c>
      <c r="F131" s="36">
        <f>(100*E131)/C131</f>
        <v>0</v>
      </c>
    </row>
    <row r="132" spans="1:6" ht="12.75">
      <c r="A132" s="29"/>
      <c r="B132" s="29" t="s">
        <v>22</v>
      </c>
      <c r="C132" s="33">
        <f>C96</f>
        <v>1400</v>
      </c>
      <c r="D132" s="33">
        <f>D96</f>
        <v>1400</v>
      </c>
      <c r="E132" s="33">
        <f>D132-C132</f>
        <v>0</v>
      </c>
      <c r="F132" s="36">
        <f>(100*E132)/C132</f>
        <v>0</v>
      </c>
    </row>
    <row r="133" spans="1:6" ht="12.75">
      <c r="A133" s="34" t="s">
        <v>5</v>
      </c>
      <c r="B133" s="29"/>
      <c r="C133" s="33"/>
      <c r="D133" s="33"/>
      <c r="E133" s="33"/>
      <c r="F133" s="36"/>
    </row>
    <row r="134" spans="1:6" ht="12.75">
      <c r="A134" s="29"/>
      <c r="B134" s="29" t="s">
        <v>64</v>
      </c>
      <c r="C134" s="33">
        <f>C48</f>
        <v>35000</v>
      </c>
      <c r="D134" s="33">
        <f>D48</f>
        <v>35000</v>
      </c>
      <c r="E134" s="33">
        <f>D134-C134</f>
        <v>0</v>
      </c>
      <c r="F134" s="36">
        <f>(100*E134)/C134</f>
        <v>0</v>
      </c>
    </row>
    <row r="135" spans="1:6" ht="12.75">
      <c r="A135" s="34" t="s">
        <v>1</v>
      </c>
      <c r="B135" s="29"/>
      <c r="C135" s="29"/>
      <c r="D135" s="29"/>
      <c r="E135" s="33"/>
      <c r="F135" s="36"/>
    </row>
    <row r="136" spans="1:6" ht="12.75">
      <c r="A136" s="34"/>
      <c r="B136" s="29" t="s">
        <v>89</v>
      </c>
      <c r="C136" s="33">
        <f>C42+C43+C44</f>
        <v>1504200</v>
      </c>
      <c r="D136" s="33">
        <f>D42+D43+D44</f>
        <v>1533900</v>
      </c>
      <c r="E136" s="33">
        <f>D136-C136</f>
        <v>29700</v>
      </c>
      <c r="F136" s="36">
        <f>(100*E136)/C136</f>
        <v>1.974471479856402</v>
      </c>
    </row>
    <row r="137" spans="1:6" ht="12.75">
      <c r="A137" s="34"/>
      <c r="B137" s="29" t="s">
        <v>3</v>
      </c>
      <c r="C137" s="33">
        <f>C45</f>
        <v>56200</v>
      </c>
      <c r="D137" s="33">
        <f>D45</f>
        <v>57300</v>
      </c>
      <c r="E137" s="33">
        <f>D137-C137</f>
        <v>1100</v>
      </c>
      <c r="F137" s="36">
        <f>(100*E137)/C137</f>
        <v>1.9572953736654803</v>
      </c>
    </row>
    <row r="138" spans="1:6" ht="12.75">
      <c r="A138" s="34"/>
      <c r="B138" s="29" t="s">
        <v>4</v>
      </c>
      <c r="C138" s="33">
        <f>C46</f>
        <v>43700</v>
      </c>
      <c r="D138" s="33">
        <f>D46</f>
        <v>44575</v>
      </c>
      <c r="E138" s="33">
        <f>D138-C138</f>
        <v>875</v>
      </c>
      <c r="F138" s="36">
        <f>(100*E138)/C138</f>
        <v>2.002288329519451</v>
      </c>
    </row>
    <row r="139" spans="1:6" ht="12.75">
      <c r="A139" s="34" t="s">
        <v>97</v>
      </c>
      <c r="B139" s="29"/>
      <c r="C139" s="33"/>
      <c r="D139" s="33"/>
      <c r="E139" s="33"/>
      <c r="F139" s="36"/>
    </row>
    <row r="140" spans="1:6" ht="12.75">
      <c r="A140" s="34"/>
      <c r="B140" s="29" t="s">
        <v>99</v>
      </c>
      <c r="C140" s="33">
        <v>0</v>
      </c>
      <c r="D140" s="33">
        <v>1000000</v>
      </c>
      <c r="E140" s="33">
        <f>D140-C140</f>
        <v>1000000</v>
      </c>
      <c r="F140" s="36"/>
    </row>
    <row r="141" spans="1:6" ht="12.75">
      <c r="A141" s="34" t="s">
        <v>49</v>
      </c>
      <c r="B141" s="29"/>
      <c r="C141" s="33">
        <f>SUM(C106:C140)</f>
        <v>3242000</v>
      </c>
      <c r="D141" s="33">
        <f>SUM(D106:D140)</f>
        <v>4299225</v>
      </c>
      <c r="E141" s="33">
        <f>SUM(E106:E140)</f>
        <v>1057225</v>
      </c>
      <c r="F141" s="41">
        <f>(100*E141)/C141</f>
        <v>32.610271437384334</v>
      </c>
    </row>
    <row r="142" spans="1:6" ht="12.75">
      <c r="A142" s="34"/>
      <c r="B142" s="29"/>
      <c r="C142" s="33"/>
      <c r="D142" s="33"/>
      <c r="E142" s="33"/>
      <c r="F142" s="38"/>
    </row>
    <row r="143" spans="1:6" ht="12.75">
      <c r="A143" s="29" t="s">
        <v>50</v>
      </c>
      <c r="B143" s="29"/>
      <c r="C143" s="29"/>
      <c r="D143" s="29"/>
      <c r="E143" s="33"/>
      <c r="F143" s="36"/>
    </row>
    <row r="144" spans="1:6" ht="12.75">
      <c r="A144" s="29"/>
      <c r="B144" s="29" t="s">
        <v>60</v>
      </c>
      <c r="C144" s="33">
        <f>SUM(C7:C14)</f>
        <v>106055</v>
      </c>
      <c r="D144" s="33">
        <f>SUM(D7:D14)</f>
        <v>101300</v>
      </c>
      <c r="E144" s="33">
        <f>D144-C144</f>
        <v>-4755</v>
      </c>
      <c r="F144" s="36">
        <f>(100*E144)/C144</f>
        <v>-4.483522700485597</v>
      </c>
    </row>
    <row r="145" spans="1:6" ht="12.75">
      <c r="A145" s="29"/>
      <c r="B145" s="29" t="str">
        <f aca="true" t="shared" si="13" ref="B145:D146">B17</f>
        <v>Amount to be raised by taxation</v>
      </c>
      <c r="C145" s="33">
        <f t="shared" si="13"/>
        <v>3135945</v>
      </c>
      <c r="D145" s="33">
        <f t="shared" si="13"/>
        <v>4197925</v>
      </c>
      <c r="E145" s="33">
        <f>D145-C145</f>
        <v>1061980</v>
      </c>
      <c r="F145" s="36">
        <f>(100*E145)/C145</f>
        <v>33.86475209227203</v>
      </c>
    </row>
    <row r="146" spans="1:6" ht="12.75">
      <c r="A146" s="29"/>
      <c r="B146" s="29" t="str">
        <f t="shared" si="13"/>
        <v>Assessed Valuation</v>
      </c>
      <c r="C146" s="35">
        <f t="shared" si="13"/>
        <v>32390240</v>
      </c>
      <c r="D146" s="33">
        <f t="shared" si="13"/>
        <v>32589131</v>
      </c>
      <c r="E146" s="33">
        <f>D146-C146</f>
        <v>198891</v>
      </c>
      <c r="F146" s="36">
        <f>(100*E146)/C146</f>
        <v>0.6140460830176003</v>
      </c>
    </row>
    <row r="147" spans="1:6" ht="12.75">
      <c r="A147" s="29"/>
      <c r="B147" s="29" t="str">
        <f aca="true" t="shared" si="14" ref="B147:D148">B20</f>
        <v>Tax per $100 assessed value</v>
      </c>
      <c r="C147" s="39">
        <f t="shared" si="14"/>
        <v>9.681759073103503</v>
      </c>
      <c r="D147" s="39">
        <f t="shared" si="14"/>
        <v>12.881365262547199</v>
      </c>
      <c r="E147" s="40">
        <f>D147-C147</f>
        <v>3.1996061894436956</v>
      </c>
      <c r="F147" s="41">
        <f>(100*E147)/C147</f>
        <v>33.04777742644299</v>
      </c>
    </row>
    <row r="148" spans="1:6" ht="12.75">
      <c r="A148" s="29"/>
      <c r="B148" s="29" t="str">
        <f t="shared" si="14"/>
        <v>Proposed cost / household @ $3500</v>
      </c>
      <c r="C148" s="40">
        <f t="shared" si="14"/>
        <v>338.8615675586226</v>
      </c>
      <c r="D148" s="40">
        <f t="shared" si="14"/>
        <v>450.8477841891519</v>
      </c>
      <c r="E148" s="40">
        <f>D148-C148</f>
        <v>111.98621663052933</v>
      </c>
      <c r="F148" s="41">
        <f>(100*E148)/C148</f>
        <v>33.047777426442984</v>
      </c>
    </row>
    <row r="149" spans="1:6" ht="15">
      <c r="A149" s="3"/>
      <c r="B149" s="3"/>
      <c r="C149" s="14"/>
      <c r="D149" s="14"/>
      <c r="E149" s="3"/>
      <c r="F149" s="3"/>
    </row>
    <row r="150" spans="1:6" ht="15">
      <c r="A150" s="3"/>
      <c r="B150" s="3"/>
      <c r="C150" s="14"/>
      <c r="D150" s="14"/>
      <c r="E150" s="3"/>
      <c r="F150" s="3"/>
    </row>
    <row r="151" spans="1:6" ht="15">
      <c r="A151" s="3"/>
      <c r="B151" s="3"/>
      <c r="C151" s="14"/>
      <c r="D151" s="14"/>
      <c r="E151" s="3"/>
      <c r="F151" s="3"/>
    </row>
    <row r="152" spans="1:6" ht="15">
      <c r="A152" s="3"/>
      <c r="B152" s="3"/>
      <c r="C152" s="14"/>
      <c r="D152" s="14"/>
      <c r="E152" s="3"/>
      <c r="F152" s="3"/>
    </row>
    <row r="153" spans="1:6" ht="15">
      <c r="A153" s="3"/>
      <c r="B153" s="3"/>
      <c r="C153" s="14"/>
      <c r="D153" s="14"/>
      <c r="E153" s="3"/>
      <c r="F153" s="3"/>
    </row>
    <row r="154" spans="1:6" ht="15">
      <c r="A154" s="3"/>
      <c r="B154" s="3"/>
      <c r="C154" s="14"/>
      <c r="D154" s="14"/>
      <c r="E154" s="3"/>
      <c r="F154" s="3"/>
    </row>
    <row r="155" spans="1:6" ht="15">
      <c r="A155" s="3"/>
      <c r="B155" s="3"/>
      <c r="C155" s="14"/>
      <c r="D155" s="14"/>
      <c r="E155" s="3"/>
      <c r="F155" s="3"/>
    </row>
    <row r="156" spans="1:6" ht="15">
      <c r="A156" s="3"/>
      <c r="B156" s="3"/>
      <c r="C156" s="14"/>
      <c r="D156" s="14"/>
      <c r="E156" s="3"/>
      <c r="F156" s="3"/>
    </row>
    <row r="157" spans="1:6" ht="15.75">
      <c r="A157" s="1"/>
      <c r="B157" s="2" t="s">
        <v>46</v>
      </c>
      <c r="C157" s="3"/>
      <c r="D157" s="3"/>
      <c r="E157" s="3"/>
      <c r="F157" s="3"/>
    </row>
    <row r="158" spans="1:6" ht="15.75">
      <c r="A158" s="4"/>
      <c r="B158" s="2" t="s">
        <v>55</v>
      </c>
      <c r="C158" s="3"/>
      <c r="D158" s="3"/>
      <c r="E158" s="3"/>
      <c r="F158" s="3"/>
    </row>
    <row r="159" spans="1:6" ht="15.75">
      <c r="A159" s="3"/>
      <c r="B159" s="2" t="s">
        <v>100</v>
      </c>
      <c r="C159" s="3"/>
      <c r="D159" s="3"/>
      <c r="E159" s="3"/>
      <c r="F159" s="3"/>
    </row>
    <row r="160" spans="1:6" ht="15.75">
      <c r="A160" s="5"/>
      <c r="B160" s="3"/>
      <c r="C160" s="4" t="s">
        <v>94</v>
      </c>
      <c r="D160" s="4" t="s">
        <v>96</v>
      </c>
      <c r="E160" s="4" t="s">
        <v>52</v>
      </c>
      <c r="F160" s="4" t="s">
        <v>51</v>
      </c>
    </row>
    <row r="161" spans="1:6" ht="15">
      <c r="A161" s="3"/>
      <c r="B161" s="3"/>
      <c r="C161" s="4" t="s">
        <v>62</v>
      </c>
      <c r="D161" s="4" t="s">
        <v>44</v>
      </c>
      <c r="E161" s="4" t="s">
        <v>44</v>
      </c>
      <c r="F161" s="4" t="s">
        <v>44</v>
      </c>
    </row>
    <row r="162" spans="1:6" ht="15">
      <c r="A162" s="3" t="s">
        <v>50</v>
      </c>
      <c r="B162" s="3"/>
      <c r="C162" s="6"/>
      <c r="D162" s="6"/>
      <c r="E162" s="3"/>
      <c r="F162" s="3"/>
    </row>
    <row r="163" spans="1:6" ht="15">
      <c r="A163" s="6">
        <v>3480</v>
      </c>
      <c r="B163" s="3" t="s">
        <v>37</v>
      </c>
      <c r="C163" s="7">
        <v>8800</v>
      </c>
      <c r="D163" s="7">
        <v>8800</v>
      </c>
      <c r="E163" s="8">
        <f aca="true" t="shared" si="15" ref="E163:E171">D163-C163</f>
        <v>0</v>
      </c>
      <c r="F163" s="9">
        <f aca="true" t="shared" si="16" ref="F163:F171">(100*E163)/C163</f>
        <v>0</v>
      </c>
    </row>
    <row r="164" spans="1:6" ht="15">
      <c r="A164" s="6">
        <v>2401</v>
      </c>
      <c r="B164" s="3" t="s">
        <v>38</v>
      </c>
      <c r="C164" s="7">
        <v>2000</v>
      </c>
      <c r="D164" s="7">
        <v>2000</v>
      </c>
      <c r="E164" s="8">
        <f t="shared" si="15"/>
        <v>0</v>
      </c>
      <c r="F164" s="9">
        <f t="shared" si="16"/>
        <v>0</v>
      </c>
    </row>
    <row r="165" spans="1:6" ht="15">
      <c r="A165" s="6">
        <v>2770</v>
      </c>
      <c r="B165" s="3" t="s">
        <v>74</v>
      </c>
      <c r="C165" s="7">
        <v>7000</v>
      </c>
      <c r="D165" s="7">
        <v>7000</v>
      </c>
      <c r="E165" s="8">
        <f t="shared" si="15"/>
        <v>0</v>
      </c>
      <c r="F165" s="9">
        <f t="shared" si="16"/>
        <v>0</v>
      </c>
    </row>
    <row r="166" spans="1:6" ht="15">
      <c r="A166" s="6">
        <v>2082</v>
      </c>
      <c r="B166" s="3" t="s">
        <v>39</v>
      </c>
      <c r="C166" s="7">
        <v>29755</v>
      </c>
      <c r="D166" s="7">
        <v>25000</v>
      </c>
      <c r="E166" s="8">
        <f t="shared" si="15"/>
        <v>-4755</v>
      </c>
      <c r="F166" s="9">
        <f t="shared" si="16"/>
        <v>-15.980507477734834</v>
      </c>
    </row>
    <row r="167" spans="1:6" ht="15">
      <c r="A167" s="6">
        <v>2690</v>
      </c>
      <c r="B167" s="3" t="s">
        <v>41</v>
      </c>
      <c r="C167" s="7">
        <v>5500</v>
      </c>
      <c r="D167" s="7">
        <v>5500</v>
      </c>
      <c r="E167" s="8">
        <f t="shared" si="15"/>
        <v>0</v>
      </c>
      <c r="F167" s="9">
        <f t="shared" si="16"/>
        <v>0</v>
      </c>
    </row>
    <row r="168" spans="1:6" ht="15">
      <c r="A168" s="6">
        <v>2705</v>
      </c>
      <c r="B168" s="3" t="s">
        <v>40</v>
      </c>
      <c r="C168" s="7">
        <v>8000</v>
      </c>
      <c r="D168" s="7">
        <v>8000</v>
      </c>
      <c r="E168" s="8">
        <f t="shared" si="15"/>
        <v>0</v>
      </c>
      <c r="F168" s="9">
        <f t="shared" si="16"/>
        <v>0</v>
      </c>
    </row>
    <row r="169" spans="1:6" ht="15">
      <c r="A169" s="6">
        <v>2771</v>
      </c>
      <c r="B169" s="3" t="s">
        <v>30</v>
      </c>
      <c r="C169" s="7">
        <v>5000</v>
      </c>
      <c r="D169" s="7">
        <v>5000</v>
      </c>
      <c r="E169" s="8">
        <f t="shared" si="15"/>
        <v>0</v>
      </c>
      <c r="F169" s="9">
        <f t="shared" si="16"/>
        <v>0</v>
      </c>
    </row>
    <row r="170" spans="1:6" ht="15">
      <c r="A170" s="6">
        <v>599</v>
      </c>
      <c r="B170" s="3" t="s">
        <v>57</v>
      </c>
      <c r="C170" s="7">
        <v>40000</v>
      </c>
      <c r="D170" s="7">
        <v>40000</v>
      </c>
      <c r="E170" s="8">
        <f t="shared" si="15"/>
        <v>0</v>
      </c>
      <c r="F170" s="9">
        <f t="shared" si="16"/>
        <v>0</v>
      </c>
    </row>
    <row r="171" spans="1:6" ht="15">
      <c r="A171" s="3"/>
      <c r="B171" s="3" t="s">
        <v>42</v>
      </c>
      <c r="C171" s="7">
        <f>SUM(C163:C170)</f>
        <v>106055</v>
      </c>
      <c r="D171" s="7">
        <f>SUM(D163:D170)</f>
        <v>101300</v>
      </c>
      <c r="E171" s="8">
        <f t="shared" si="15"/>
        <v>-4755</v>
      </c>
      <c r="F171" s="9">
        <f t="shared" si="16"/>
        <v>-4.483522700485597</v>
      </c>
    </row>
    <row r="172" spans="1:6" ht="15">
      <c r="A172" s="3"/>
      <c r="B172" s="3"/>
      <c r="C172" s="7"/>
      <c r="D172" s="7"/>
      <c r="E172" s="8"/>
      <c r="F172" s="9"/>
    </row>
    <row r="173" spans="1:6" ht="15">
      <c r="A173" s="6">
        <v>1001</v>
      </c>
      <c r="B173" s="3" t="s">
        <v>43</v>
      </c>
      <c r="C173" s="7">
        <v>3135945</v>
      </c>
      <c r="D173" s="7">
        <f>D254-D171</f>
        <v>3197925</v>
      </c>
      <c r="E173" s="8">
        <f>D173-C173</f>
        <v>61980</v>
      </c>
      <c r="F173" s="9">
        <f>(100*E173)/C173</f>
        <v>1.9764377245136633</v>
      </c>
    </row>
    <row r="174" spans="1:6" ht="15">
      <c r="A174" s="3"/>
      <c r="B174" s="3" t="s">
        <v>84</v>
      </c>
      <c r="C174" s="7">
        <v>32390240</v>
      </c>
      <c r="D174" s="8">
        <v>32589131</v>
      </c>
      <c r="E174" s="8">
        <f>D174-C174</f>
        <v>198891</v>
      </c>
      <c r="F174" s="9">
        <f>(100*E174)/C174</f>
        <v>0.6140460830176003</v>
      </c>
    </row>
    <row r="175" spans="1:6" ht="15">
      <c r="A175" s="3"/>
      <c r="B175" s="3" t="s">
        <v>81</v>
      </c>
      <c r="C175" s="10">
        <f>C173/C174</f>
        <v>0.09681759073103503</v>
      </c>
      <c r="D175" s="10">
        <f>D173/D174</f>
        <v>0.09812857544437131</v>
      </c>
      <c r="E175" s="11">
        <f>D175-C175</f>
        <v>0.00131098471333628</v>
      </c>
      <c r="F175" s="9">
        <f>(100*E175)/C175</f>
        <v>1.3540769848097882</v>
      </c>
    </row>
    <row r="176" spans="1:6" ht="15">
      <c r="A176" s="3"/>
      <c r="B176" s="3" t="s">
        <v>45</v>
      </c>
      <c r="C176" s="12">
        <f>C175*100</f>
        <v>9.681759073103503</v>
      </c>
      <c r="D176" s="12">
        <f>D175*100</f>
        <v>9.812857544437131</v>
      </c>
      <c r="E176" s="13">
        <f>D176-C176</f>
        <v>0.13109847133362784</v>
      </c>
      <c r="F176" s="14">
        <f>(100*E176)/C176</f>
        <v>1.3540769848097864</v>
      </c>
    </row>
    <row r="177" spans="1:6" ht="15">
      <c r="A177" s="3"/>
      <c r="B177" s="3" t="s">
        <v>63</v>
      </c>
      <c r="C177" s="15">
        <f>C175*3500</f>
        <v>338.8615675586226</v>
      </c>
      <c r="D177" s="15">
        <f>D175*3500</f>
        <v>343.4500140552996</v>
      </c>
      <c r="E177" s="13">
        <f>D177-C177</f>
        <v>4.588446496677022</v>
      </c>
      <c r="F177" s="14">
        <f>(100*E177)/C177</f>
        <v>1.3540769848098007</v>
      </c>
    </row>
    <row r="178" spans="1:6" ht="15">
      <c r="A178" s="3"/>
      <c r="B178" s="3"/>
      <c r="C178" s="15"/>
      <c r="D178" s="15"/>
      <c r="E178" s="8"/>
      <c r="F178" s="9"/>
    </row>
    <row r="179" spans="1:6" ht="15">
      <c r="A179" s="3"/>
      <c r="B179" s="3"/>
      <c r="C179" s="15"/>
      <c r="D179" s="15"/>
      <c r="E179" s="8"/>
      <c r="F179" s="9"/>
    </row>
    <row r="180" spans="1:6" ht="15">
      <c r="A180" s="3"/>
      <c r="B180" s="3"/>
      <c r="C180" s="15"/>
      <c r="D180" s="15"/>
      <c r="E180" s="8"/>
      <c r="F180" s="9"/>
    </row>
    <row r="181" spans="1:6" ht="15">
      <c r="A181" s="3"/>
      <c r="B181" s="3"/>
      <c r="C181" s="15"/>
      <c r="D181" s="15"/>
      <c r="E181" s="8"/>
      <c r="F181" s="9"/>
    </row>
    <row r="182" spans="1:6" ht="15">
      <c r="A182" s="3"/>
      <c r="B182" s="3"/>
      <c r="C182" s="15"/>
      <c r="D182" s="15"/>
      <c r="E182" s="8"/>
      <c r="F182" s="9"/>
    </row>
    <row r="183" spans="1:6" ht="15">
      <c r="A183" s="3"/>
      <c r="B183" s="3"/>
      <c r="C183" s="15"/>
      <c r="D183" s="15"/>
      <c r="E183" s="8"/>
      <c r="F183" s="9"/>
    </row>
    <row r="184" spans="1:6" ht="15">
      <c r="A184" s="3"/>
      <c r="B184" s="3"/>
      <c r="C184" s="15"/>
      <c r="D184" s="15"/>
      <c r="E184" s="8"/>
      <c r="F184" s="9"/>
    </row>
    <row r="185" spans="1:6" ht="15">
      <c r="A185" s="3"/>
      <c r="B185" s="4" t="s">
        <v>47</v>
      </c>
      <c r="C185" s="4" t="s">
        <v>94</v>
      </c>
      <c r="D185" s="4" t="s">
        <v>96</v>
      </c>
      <c r="E185" s="16" t="s">
        <v>52</v>
      </c>
      <c r="F185" s="17" t="s">
        <v>51</v>
      </c>
    </row>
    <row r="186" spans="1:6" ht="15">
      <c r="A186" s="3"/>
      <c r="B186" s="3"/>
      <c r="C186" s="4" t="s">
        <v>48</v>
      </c>
      <c r="D186" s="4" t="s">
        <v>48</v>
      </c>
      <c r="E186" s="16"/>
      <c r="F186" s="17"/>
    </row>
    <row r="187" spans="1:6" ht="15">
      <c r="A187" s="3"/>
      <c r="B187" s="4">
        <v>2000</v>
      </c>
      <c r="C187" s="1">
        <f>C175*B187</f>
        <v>193.63518146207008</v>
      </c>
      <c r="D187" s="1">
        <f>D175*B187</f>
        <v>196.25715088874261</v>
      </c>
      <c r="E187" s="18">
        <f aca="true" t="shared" si="17" ref="E187:E193">D187-C187</f>
        <v>2.6219694266725355</v>
      </c>
      <c r="F187" s="1">
        <f aca="true" t="shared" si="18" ref="F187:F193">(100*E187)/C187</f>
        <v>1.3540769848097753</v>
      </c>
    </row>
    <row r="188" spans="1:6" ht="15">
      <c r="A188" s="3"/>
      <c r="B188" s="4">
        <v>2500</v>
      </c>
      <c r="C188" s="1">
        <f>C175*B188</f>
        <v>242.04397682758758</v>
      </c>
      <c r="D188" s="1">
        <f>D175*B188</f>
        <v>245.32143861092828</v>
      </c>
      <c r="E188" s="18">
        <f t="shared" si="17"/>
        <v>3.277461783340698</v>
      </c>
      <c r="F188" s="1">
        <f t="shared" si="18"/>
        <v>1.354076984809787</v>
      </c>
    </row>
    <row r="189" spans="1:6" ht="15">
      <c r="A189" s="3"/>
      <c r="B189" s="4">
        <v>3000</v>
      </c>
      <c r="C189" s="1">
        <f>C175*B189</f>
        <v>290.4527721931051</v>
      </c>
      <c r="D189" s="1">
        <f>D175*B189</f>
        <v>294.38572633311395</v>
      </c>
      <c r="E189" s="18">
        <f t="shared" si="17"/>
        <v>3.93295414000886</v>
      </c>
      <c r="F189" s="1">
        <f t="shared" si="18"/>
        <v>1.354076984809795</v>
      </c>
    </row>
    <row r="190" spans="1:6" ht="15.75">
      <c r="A190" s="5"/>
      <c r="B190" s="2">
        <v>3500</v>
      </c>
      <c r="C190" s="19">
        <f>C175*B190</f>
        <v>338.8615675586226</v>
      </c>
      <c r="D190" s="19">
        <f>D175*B190</f>
        <v>343.4500140552996</v>
      </c>
      <c r="E190" s="20">
        <f t="shared" si="17"/>
        <v>4.588446496677022</v>
      </c>
      <c r="F190" s="19">
        <f t="shared" si="18"/>
        <v>1.3540769848098007</v>
      </c>
    </row>
    <row r="191" spans="1:6" ht="15">
      <c r="A191" s="3"/>
      <c r="B191" s="4">
        <v>4000</v>
      </c>
      <c r="C191" s="1">
        <f>C175*B191</f>
        <v>387.27036292414016</v>
      </c>
      <c r="D191" s="1">
        <f>D175*B191</f>
        <v>392.51430177748523</v>
      </c>
      <c r="E191" s="18">
        <f t="shared" si="17"/>
        <v>5.243938853345071</v>
      </c>
      <c r="F191" s="1">
        <f t="shared" si="18"/>
        <v>1.3540769848097753</v>
      </c>
    </row>
    <row r="192" spans="1:6" ht="15">
      <c r="A192" s="3"/>
      <c r="B192" s="4">
        <v>4500</v>
      </c>
      <c r="C192" s="1">
        <f>C175*B192</f>
        <v>435.67915828965766</v>
      </c>
      <c r="D192" s="1">
        <f>D175*B192</f>
        <v>441.5785894996709</v>
      </c>
      <c r="E192" s="18">
        <f t="shared" si="17"/>
        <v>5.899431210013233</v>
      </c>
      <c r="F192" s="1">
        <f t="shared" si="18"/>
        <v>1.3540769848097818</v>
      </c>
    </row>
    <row r="193" spans="1:6" ht="15">
      <c r="A193" s="3"/>
      <c r="B193" s="4">
        <v>5000</v>
      </c>
      <c r="C193" s="1">
        <f>C175*B193</f>
        <v>484.08795365517517</v>
      </c>
      <c r="D193" s="1">
        <f>D175*B193</f>
        <v>490.64287722185657</v>
      </c>
      <c r="E193" s="18">
        <f t="shared" si="17"/>
        <v>6.554923566681396</v>
      </c>
      <c r="F193" s="1">
        <f t="shared" si="18"/>
        <v>1.354076984809787</v>
      </c>
    </row>
    <row r="194" spans="1:6" ht="15">
      <c r="A194" s="3"/>
      <c r="B194" s="4"/>
      <c r="C194" s="1"/>
      <c r="D194" s="1"/>
      <c r="E194" s="8"/>
      <c r="F194" s="17"/>
    </row>
    <row r="195" spans="1:6" ht="15">
      <c r="A195" s="3"/>
      <c r="B195" s="3"/>
      <c r="C195" s="7"/>
      <c r="D195" s="7"/>
      <c r="E195" s="8"/>
      <c r="F195" s="17"/>
    </row>
    <row r="196" spans="1:6" ht="15">
      <c r="A196" s="3" t="s">
        <v>0</v>
      </c>
      <c r="B196" s="3"/>
      <c r="C196" s="7"/>
      <c r="D196" s="7"/>
      <c r="E196" s="8"/>
      <c r="F196" s="17"/>
    </row>
    <row r="197" spans="1:6" ht="15">
      <c r="A197" s="21" t="s">
        <v>1</v>
      </c>
      <c r="B197" s="3"/>
      <c r="C197" s="8"/>
      <c r="D197" s="8"/>
      <c r="E197" s="8"/>
      <c r="F197" s="17"/>
    </row>
    <row r="198" spans="1:6" ht="15">
      <c r="A198" s="6">
        <v>7410140</v>
      </c>
      <c r="B198" s="3" t="s">
        <v>90</v>
      </c>
      <c r="C198" s="22">
        <v>739500</v>
      </c>
      <c r="D198" s="22">
        <v>754000</v>
      </c>
      <c r="E198" s="7">
        <f>D198-C198</f>
        <v>14500</v>
      </c>
      <c r="F198" s="23">
        <f>(100*E198)/C198</f>
        <v>1.9607843137254901</v>
      </c>
    </row>
    <row r="199" spans="1:6" ht="15">
      <c r="A199" s="6">
        <v>7410141</v>
      </c>
      <c r="B199" s="3" t="s">
        <v>2</v>
      </c>
      <c r="C199" s="7">
        <v>678000</v>
      </c>
      <c r="D199" s="7">
        <v>691500</v>
      </c>
      <c r="E199" s="7">
        <f>D199-C199</f>
        <v>13500</v>
      </c>
      <c r="F199" s="23">
        <f>(100*E199)/C199</f>
        <v>1.991150442477876</v>
      </c>
    </row>
    <row r="200" spans="1:6" ht="15">
      <c r="A200" s="6">
        <v>7410142</v>
      </c>
      <c r="B200" s="3" t="s">
        <v>73</v>
      </c>
      <c r="C200" s="7">
        <v>86700</v>
      </c>
      <c r="D200" s="7">
        <v>88400</v>
      </c>
      <c r="E200" s="7">
        <f>D200-C200</f>
        <v>1700</v>
      </c>
      <c r="F200" s="23">
        <f>(100*E200)/C200</f>
        <v>1.9607843137254901</v>
      </c>
    </row>
    <row r="201" spans="1:6" ht="15">
      <c r="A201" s="6">
        <v>7410143</v>
      </c>
      <c r="B201" s="3" t="s">
        <v>3</v>
      </c>
      <c r="C201" s="7">
        <v>56200</v>
      </c>
      <c r="D201" s="7">
        <v>57300</v>
      </c>
      <c r="E201" s="7">
        <f>D201-C201</f>
        <v>1100</v>
      </c>
      <c r="F201" s="23">
        <f>(100*E201)/C201</f>
        <v>1.9572953736654803</v>
      </c>
    </row>
    <row r="202" spans="1:6" ht="15">
      <c r="A202" s="6">
        <v>7410145</v>
      </c>
      <c r="B202" s="3" t="s">
        <v>4</v>
      </c>
      <c r="C202" s="7">
        <v>43700</v>
      </c>
      <c r="D202" s="7">
        <v>44575</v>
      </c>
      <c r="E202" s="7">
        <f>D202-C202</f>
        <v>875</v>
      </c>
      <c r="F202" s="23">
        <f>(100*E202)/C202</f>
        <v>2.002288329519451</v>
      </c>
    </row>
    <row r="203" spans="1:6" ht="15">
      <c r="A203" s="21" t="s">
        <v>5</v>
      </c>
      <c r="B203" s="3"/>
      <c r="C203" s="7"/>
      <c r="D203" s="7"/>
      <c r="E203" s="7"/>
      <c r="F203" s="23"/>
    </row>
    <row r="204" spans="1:6" ht="15">
      <c r="A204" s="6">
        <v>7410200</v>
      </c>
      <c r="B204" s="3" t="s">
        <v>64</v>
      </c>
      <c r="C204" s="7">
        <v>35000</v>
      </c>
      <c r="D204" s="7">
        <v>35000</v>
      </c>
      <c r="E204" s="7">
        <f>D204-C204</f>
        <v>0</v>
      </c>
      <c r="F204" s="23">
        <f>(100*E204)/C204</f>
        <v>0</v>
      </c>
    </row>
    <row r="205" spans="1:6" ht="15">
      <c r="A205" s="6"/>
      <c r="B205" s="3"/>
      <c r="C205" s="7"/>
      <c r="D205" s="7"/>
      <c r="E205" s="7"/>
      <c r="F205" s="23"/>
    </row>
    <row r="206" spans="1:6" ht="15">
      <c r="A206" s="6"/>
      <c r="B206" s="3"/>
      <c r="C206" s="7"/>
      <c r="D206" s="7"/>
      <c r="E206" s="7"/>
      <c r="F206" s="23"/>
    </row>
    <row r="207" spans="1:6" ht="15">
      <c r="A207" s="21" t="s">
        <v>82</v>
      </c>
      <c r="B207" s="3"/>
      <c r="C207" s="7"/>
      <c r="D207" s="7"/>
      <c r="E207" s="8"/>
      <c r="F207" s="17"/>
    </row>
    <row r="208" spans="1:6" ht="15">
      <c r="A208" s="6">
        <v>7420410</v>
      </c>
      <c r="B208" s="3" t="s">
        <v>92</v>
      </c>
      <c r="C208" s="7">
        <v>185650</v>
      </c>
      <c r="D208" s="7">
        <v>191500</v>
      </c>
      <c r="E208" s="8">
        <f aca="true" t="shared" si="19" ref="E208:E217">D208-C208</f>
        <v>5850</v>
      </c>
      <c r="F208" s="23">
        <f aca="true" t="shared" si="20" ref="F208:F217">(100*E208)/C208</f>
        <v>3.151090762186911</v>
      </c>
    </row>
    <row r="209" spans="1:6" ht="15">
      <c r="A209" s="6">
        <v>7420411</v>
      </c>
      <c r="B209" s="3" t="s">
        <v>78</v>
      </c>
      <c r="C209" s="7">
        <v>20000</v>
      </c>
      <c r="D209" s="7">
        <v>20000</v>
      </c>
      <c r="E209" s="8">
        <f t="shared" si="19"/>
        <v>0</v>
      </c>
      <c r="F209" s="23">
        <f t="shared" si="20"/>
        <v>0</v>
      </c>
    </row>
    <row r="210" spans="1:6" ht="15">
      <c r="A210" s="6">
        <v>7420412</v>
      </c>
      <c r="B210" s="3" t="s">
        <v>79</v>
      </c>
      <c r="C210" s="7">
        <v>4000</v>
      </c>
      <c r="D210" s="7">
        <v>4000</v>
      </c>
      <c r="E210" s="8">
        <f t="shared" si="19"/>
        <v>0</v>
      </c>
      <c r="F210" s="23">
        <f t="shared" si="20"/>
        <v>0</v>
      </c>
    </row>
    <row r="211" spans="1:6" ht="15">
      <c r="A211" s="6">
        <v>7420413</v>
      </c>
      <c r="B211" s="3" t="s">
        <v>56</v>
      </c>
      <c r="C211" s="7">
        <v>14500</v>
      </c>
      <c r="D211" s="7">
        <v>14500</v>
      </c>
      <c r="E211" s="8">
        <f t="shared" si="19"/>
        <v>0</v>
      </c>
      <c r="F211" s="23">
        <f t="shared" si="20"/>
        <v>0</v>
      </c>
    </row>
    <row r="212" spans="1:6" ht="15">
      <c r="A212" s="6">
        <v>7420415</v>
      </c>
      <c r="B212" s="3" t="s">
        <v>6</v>
      </c>
      <c r="C212" s="7">
        <v>10000</v>
      </c>
      <c r="D212" s="7">
        <v>10000</v>
      </c>
      <c r="E212" s="8">
        <f t="shared" si="19"/>
        <v>0</v>
      </c>
      <c r="F212" s="23">
        <f t="shared" si="20"/>
        <v>0</v>
      </c>
    </row>
    <row r="213" spans="1:6" ht="15">
      <c r="A213" s="6">
        <v>7420418</v>
      </c>
      <c r="B213" s="3" t="s">
        <v>7</v>
      </c>
      <c r="C213" s="7">
        <v>29400</v>
      </c>
      <c r="D213" s="7">
        <v>29400</v>
      </c>
      <c r="E213" s="8">
        <f t="shared" si="19"/>
        <v>0</v>
      </c>
      <c r="F213" s="23">
        <f t="shared" si="20"/>
        <v>0</v>
      </c>
    </row>
    <row r="214" spans="1:6" ht="15">
      <c r="A214" s="6">
        <v>7420430</v>
      </c>
      <c r="B214" s="3" t="s">
        <v>8</v>
      </c>
      <c r="C214" s="7">
        <v>46000</v>
      </c>
      <c r="D214" s="7">
        <v>46000</v>
      </c>
      <c r="E214" s="8">
        <f t="shared" si="19"/>
        <v>0</v>
      </c>
      <c r="F214" s="23">
        <f t="shared" si="20"/>
        <v>0</v>
      </c>
    </row>
    <row r="215" spans="1:6" ht="15">
      <c r="A215" s="6">
        <v>7430442</v>
      </c>
      <c r="B215" s="3" t="s">
        <v>36</v>
      </c>
      <c r="C215" s="7">
        <v>58000</v>
      </c>
      <c r="D215" s="7">
        <v>68000</v>
      </c>
      <c r="E215" s="8">
        <f t="shared" si="19"/>
        <v>10000</v>
      </c>
      <c r="F215" s="23">
        <f t="shared" si="20"/>
        <v>17.24137931034483</v>
      </c>
    </row>
    <row r="216" spans="1:6" ht="15">
      <c r="A216" s="6">
        <v>7450201</v>
      </c>
      <c r="B216" s="3" t="s">
        <v>9</v>
      </c>
      <c r="C216" s="7">
        <v>20000</v>
      </c>
      <c r="D216" s="7">
        <v>20000</v>
      </c>
      <c r="E216" s="8">
        <f t="shared" si="19"/>
        <v>0</v>
      </c>
      <c r="F216" s="23">
        <f t="shared" si="20"/>
        <v>0</v>
      </c>
    </row>
    <row r="217" spans="1:6" ht="15">
      <c r="A217" s="6">
        <v>7480461</v>
      </c>
      <c r="B217" s="3" t="s">
        <v>10</v>
      </c>
      <c r="C217" s="7">
        <v>5000</v>
      </c>
      <c r="D217" s="7">
        <v>5000</v>
      </c>
      <c r="E217" s="8">
        <f t="shared" si="19"/>
        <v>0</v>
      </c>
      <c r="F217" s="23">
        <f t="shared" si="20"/>
        <v>0</v>
      </c>
    </row>
    <row r="218" spans="1:6" ht="15">
      <c r="A218" s="21" t="s">
        <v>15</v>
      </c>
      <c r="B218" s="3"/>
      <c r="C218" s="7"/>
      <c r="D218" s="7"/>
      <c r="E218" s="8"/>
      <c r="F218" s="23"/>
    </row>
    <row r="219" spans="1:6" ht="15">
      <c r="A219" s="6">
        <v>7430437</v>
      </c>
      <c r="B219" s="3" t="s">
        <v>17</v>
      </c>
      <c r="C219" s="7">
        <v>14000</v>
      </c>
      <c r="D219" s="7">
        <v>14000</v>
      </c>
      <c r="E219" s="8">
        <f>D219-C219</f>
        <v>0</v>
      </c>
      <c r="F219" s="23">
        <f>(100*E219)/C219</f>
        <v>0</v>
      </c>
    </row>
    <row r="220" spans="1:6" ht="15">
      <c r="A220" s="6">
        <v>7460430</v>
      </c>
      <c r="B220" s="3" t="s">
        <v>16</v>
      </c>
      <c r="C220" s="7">
        <v>45000</v>
      </c>
      <c r="D220" s="7">
        <v>45000</v>
      </c>
      <c r="E220" s="8">
        <f>D220-C220</f>
        <v>0</v>
      </c>
      <c r="F220" s="23">
        <f>(100*E220)/C220</f>
        <v>0</v>
      </c>
    </row>
    <row r="221" spans="1:6" ht="15">
      <c r="A221" s="6">
        <v>7470436</v>
      </c>
      <c r="B221" s="3" t="s">
        <v>54</v>
      </c>
      <c r="C221" s="7">
        <v>2300</v>
      </c>
      <c r="D221" s="7">
        <v>2500</v>
      </c>
      <c r="E221" s="8">
        <f>D221-C221</f>
        <v>200</v>
      </c>
      <c r="F221" s="23">
        <f>(100*E221)/C221</f>
        <v>8.695652173913043</v>
      </c>
    </row>
    <row r="222" spans="1:6" ht="15">
      <c r="A222" s="6">
        <v>7470438</v>
      </c>
      <c r="B222" s="3" t="s">
        <v>95</v>
      </c>
      <c r="C222" s="7">
        <v>9000</v>
      </c>
      <c r="D222" s="7">
        <v>9500</v>
      </c>
      <c r="E222" s="8">
        <f>D222-C222</f>
        <v>500</v>
      </c>
      <c r="F222" s="23">
        <f>(100*E222)/C222</f>
        <v>5.555555555555555</v>
      </c>
    </row>
    <row r="223" spans="1:6" ht="15">
      <c r="A223" s="6">
        <v>7470440</v>
      </c>
      <c r="B223" s="3" t="s">
        <v>87</v>
      </c>
      <c r="C223" s="7">
        <v>5000</v>
      </c>
      <c r="D223" s="7">
        <v>5000</v>
      </c>
      <c r="E223" s="8">
        <f>D223-C223</f>
        <v>0</v>
      </c>
      <c r="F223" s="23">
        <f>(100*E223)/C223</f>
        <v>0</v>
      </c>
    </row>
    <row r="224" spans="1:6" ht="15">
      <c r="A224" s="21" t="s">
        <v>65</v>
      </c>
      <c r="B224" s="3"/>
      <c r="C224" s="7"/>
      <c r="D224" s="7"/>
      <c r="E224" s="8"/>
      <c r="F224" s="23"/>
    </row>
    <row r="225" spans="1:6" ht="15">
      <c r="A225" s="6">
        <v>7440431</v>
      </c>
      <c r="B225" s="3" t="s">
        <v>14</v>
      </c>
      <c r="C225" s="7">
        <v>9000</v>
      </c>
      <c r="D225" s="7">
        <v>9000</v>
      </c>
      <c r="E225" s="8">
        <f aca="true" t="shared" si="21" ref="E225:E235">D225-C225</f>
        <v>0</v>
      </c>
      <c r="F225" s="23">
        <f aca="true" t="shared" si="22" ref="F225:F235">(100*E225)/C225</f>
        <v>0</v>
      </c>
    </row>
    <row r="226" spans="1:6" ht="15">
      <c r="A226" s="6">
        <v>7440432</v>
      </c>
      <c r="B226" s="3" t="s">
        <v>75</v>
      </c>
      <c r="C226" s="7">
        <v>11000</v>
      </c>
      <c r="D226" s="7">
        <v>11000</v>
      </c>
      <c r="E226" s="8">
        <f t="shared" si="21"/>
        <v>0</v>
      </c>
      <c r="F226" s="23">
        <f t="shared" si="22"/>
        <v>0</v>
      </c>
    </row>
    <row r="227" spans="1:6" ht="15">
      <c r="A227" s="6">
        <v>7440450</v>
      </c>
      <c r="B227" s="3" t="s">
        <v>12</v>
      </c>
      <c r="C227" s="7">
        <v>47500</v>
      </c>
      <c r="D227" s="7">
        <v>47500</v>
      </c>
      <c r="E227" s="8">
        <f t="shared" si="21"/>
        <v>0</v>
      </c>
      <c r="F227" s="23">
        <f t="shared" si="22"/>
        <v>0</v>
      </c>
    </row>
    <row r="228" spans="1:6" ht="15">
      <c r="A228" s="6">
        <v>7440451</v>
      </c>
      <c r="B228" s="3" t="s">
        <v>93</v>
      </c>
      <c r="C228" s="7">
        <v>7000</v>
      </c>
      <c r="D228" s="7">
        <v>7000</v>
      </c>
      <c r="E228" s="8">
        <f t="shared" si="21"/>
        <v>0</v>
      </c>
      <c r="F228" s="23">
        <f t="shared" si="22"/>
        <v>0</v>
      </c>
    </row>
    <row r="229" spans="1:6" ht="15">
      <c r="A229" s="6">
        <v>7440452</v>
      </c>
      <c r="B229" s="3" t="s">
        <v>13</v>
      </c>
      <c r="C229" s="7">
        <v>1000</v>
      </c>
      <c r="D229" s="7">
        <v>1000</v>
      </c>
      <c r="E229" s="8">
        <f t="shared" si="21"/>
        <v>0</v>
      </c>
      <c r="F229" s="23">
        <f t="shared" si="22"/>
        <v>0</v>
      </c>
    </row>
    <row r="230" spans="1:6" ht="15">
      <c r="A230" s="6">
        <v>7440455</v>
      </c>
      <c r="B230" s="3" t="s">
        <v>18</v>
      </c>
      <c r="C230" s="7">
        <v>15000</v>
      </c>
      <c r="D230" s="7">
        <v>15000</v>
      </c>
      <c r="E230" s="8">
        <f t="shared" si="21"/>
        <v>0</v>
      </c>
      <c r="F230" s="23">
        <f t="shared" si="22"/>
        <v>0</v>
      </c>
    </row>
    <row r="231" spans="1:6" ht="15">
      <c r="A231" s="6">
        <v>7440461</v>
      </c>
      <c r="B231" s="3" t="s">
        <v>19</v>
      </c>
      <c r="C231" s="7">
        <v>13000</v>
      </c>
      <c r="D231" s="7">
        <v>13000</v>
      </c>
      <c r="E231" s="8">
        <f t="shared" si="21"/>
        <v>0</v>
      </c>
      <c r="F231" s="23">
        <f t="shared" si="22"/>
        <v>0</v>
      </c>
    </row>
    <row r="232" spans="1:6" ht="15">
      <c r="A232" s="6">
        <v>7440460</v>
      </c>
      <c r="B232" s="3" t="s">
        <v>20</v>
      </c>
      <c r="C232" s="7">
        <v>2300</v>
      </c>
      <c r="D232" s="7">
        <v>2300</v>
      </c>
      <c r="E232" s="8">
        <f t="shared" si="21"/>
        <v>0</v>
      </c>
      <c r="F232" s="23">
        <f t="shared" si="22"/>
        <v>0</v>
      </c>
    </row>
    <row r="233" spans="1:6" ht="15">
      <c r="A233" s="6">
        <v>7440469</v>
      </c>
      <c r="B233" s="3" t="s">
        <v>21</v>
      </c>
      <c r="C233" s="7">
        <v>48000</v>
      </c>
      <c r="D233" s="7">
        <v>52000</v>
      </c>
      <c r="E233" s="8">
        <f t="shared" si="21"/>
        <v>4000</v>
      </c>
      <c r="F233" s="23">
        <f t="shared" si="22"/>
        <v>8.333333333333334</v>
      </c>
    </row>
    <row r="234" spans="1:6" ht="15">
      <c r="A234" s="6">
        <v>7470450</v>
      </c>
      <c r="B234" s="3" t="s">
        <v>11</v>
      </c>
      <c r="C234" s="7">
        <v>20200</v>
      </c>
      <c r="D234" s="7">
        <v>20200</v>
      </c>
      <c r="E234" s="8">
        <f t="shared" si="21"/>
        <v>0</v>
      </c>
      <c r="F234" s="23">
        <f t="shared" si="22"/>
        <v>0</v>
      </c>
    </row>
    <row r="235" spans="1:6" ht="15">
      <c r="A235" s="6">
        <v>7500200</v>
      </c>
      <c r="B235" s="3" t="s">
        <v>76</v>
      </c>
      <c r="C235" s="7">
        <v>15000</v>
      </c>
      <c r="D235" s="7">
        <v>15000</v>
      </c>
      <c r="E235" s="8">
        <f t="shared" si="21"/>
        <v>0</v>
      </c>
      <c r="F235" s="23">
        <f t="shared" si="22"/>
        <v>0</v>
      </c>
    </row>
    <row r="236" spans="1:6" ht="15">
      <c r="A236" s="21" t="s">
        <v>66</v>
      </c>
      <c r="B236" s="3"/>
      <c r="C236" s="7"/>
      <c r="D236" s="7"/>
      <c r="E236" s="8"/>
      <c r="F236" s="23"/>
    </row>
    <row r="237" spans="1:6" ht="15">
      <c r="A237" s="6">
        <v>7430434</v>
      </c>
      <c r="B237" s="3" t="s">
        <v>24</v>
      </c>
      <c r="C237" s="7">
        <v>15000</v>
      </c>
      <c r="D237" s="7">
        <v>16000</v>
      </c>
      <c r="E237" s="8">
        <f aca="true" t="shared" si="23" ref="E237:E244">D237-C237</f>
        <v>1000</v>
      </c>
      <c r="F237" s="23">
        <f aca="true" t="shared" si="24" ref="F237:F244">(100*E237)/C237</f>
        <v>6.666666666666667</v>
      </c>
    </row>
    <row r="238" spans="1:6" ht="15">
      <c r="A238" s="6">
        <v>7490435</v>
      </c>
      <c r="B238" s="3" t="s">
        <v>29</v>
      </c>
      <c r="C238" s="7">
        <v>3000</v>
      </c>
      <c r="D238" s="7">
        <v>3000</v>
      </c>
      <c r="E238" s="8">
        <f t="shared" si="23"/>
        <v>0</v>
      </c>
      <c r="F238" s="23">
        <f t="shared" si="24"/>
        <v>0</v>
      </c>
    </row>
    <row r="239" spans="1:6" ht="15">
      <c r="A239" s="6">
        <v>7490436</v>
      </c>
      <c r="B239" s="3" t="s">
        <v>28</v>
      </c>
      <c r="C239" s="7">
        <v>3000</v>
      </c>
      <c r="D239" s="7">
        <v>3000</v>
      </c>
      <c r="E239" s="8">
        <f t="shared" si="23"/>
        <v>0</v>
      </c>
      <c r="F239" s="23">
        <f t="shared" si="24"/>
        <v>0</v>
      </c>
    </row>
    <row r="240" spans="1:6" ht="15">
      <c r="A240" s="6">
        <v>7430443</v>
      </c>
      <c r="B240" s="3" t="s">
        <v>25</v>
      </c>
      <c r="C240" s="7">
        <v>13500</v>
      </c>
      <c r="D240" s="7">
        <v>13500</v>
      </c>
      <c r="E240" s="8">
        <f t="shared" si="23"/>
        <v>0</v>
      </c>
      <c r="F240" s="23">
        <f t="shared" si="24"/>
        <v>0</v>
      </c>
    </row>
    <row r="241" spans="1:6" ht="15">
      <c r="A241" s="6">
        <v>7490438</v>
      </c>
      <c r="B241" s="3" t="s">
        <v>26</v>
      </c>
      <c r="C241" s="7">
        <v>3500</v>
      </c>
      <c r="D241" s="7">
        <v>3500</v>
      </c>
      <c r="E241" s="8">
        <f t="shared" si="23"/>
        <v>0</v>
      </c>
      <c r="F241" s="23">
        <f t="shared" si="24"/>
        <v>0</v>
      </c>
    </row>
    <row r="242" spans="1:6" ht="15">
      <c r="A242" s="6">
        <v>7490441</v>
      </c>
      <c r="B242" s="3" t="s">
        <v>27</v>
      </c>
      <c r="C242" s="7">
        <v>5000</v>
      </c>
      <c r="D242" s="7">
        <v>5000</v>
      </c>
      <c r="E242" s="8">
        <f t="shared" si="23"/>
        <v>0</v>
      </c>
      <c r="F242" s="23">
        <f t="shared" si="24"/>
        <v>0</v>
      </c>
    </row>
    <row r="243" spans="1:6" ht="15">
      <c r="A243" s="6">
        <v>7420429</v>
      </c>
      <c r="B243" s="3" t="s">
        <v>30</v>
      </c>
      <c r="C243" s="7">
        <v>1000</v>
      </c>
      <c r="D243" s="7">
        <v>1000</v>
      </c>
      <c r="E243" s="8">
        <f t="shared" si="23"/>
        <v>0</v>
      </c>
      <c r="F243" s="23">
        <f t="shared" si="24"/>
        <v>0</v>
      </c>
    </row>
    <row r="244" spans="1:6" ht="15">
      <c r="A244" s="6">
        <v>7440456</v>
      </c>
      <c r="B244" s="3" t="s">
        <v>23</v>
      </c>
      <c r="C244" s="7">
        <v>38000</v>
      </c>
      <c r="D244" s="7">
        <v>38000</v>
      </c>
      <c r="E244" s="8">
        <f t="shared" si="23"/>
        <v>0</v>
      </c>
      <c r="F244" s="23">
        <f t="shared" si="24"/>
        <v>0</v>
      </c>
    </row>
    <row r="245" spans="1:6" ht="15">
      <c r="A245" s="21" t="s">
        <v>59</v>
      </c>
      <c r="B245" s="3"/>
      <c r="C245" s="7"/>
      <c r="D245" s="7"/>
      <c r="E245" s="8"/>
      <c r="F245" s="23"/>
    </row>
    <row r="246" spans="1:6" ht="15">
      <c r="A246" s="6">
        <v>7411901</v>
      </c>
      <c r="B246" s="3" t="s">
        <v>31</v>
      </c>
      <c r="C246" s="7">
        <v>280000</v>
      </c>
      <c r="D246" s="7">
        <v>280000</v>
      </c>
      <c r="E246" s="8">
        <f aca="true" t="shared" si="25" ref="E246:E253">D246-C246</f>
        <v>0</v>
      </c>
      <c r="F246" s="23">
        <f aca="true" t="shared" si="26" ref="F246:F253">(100*E246)/C246</f>
        <v>0</v>
      </c>
    </row>
    <row r="247" spans="1:6" ht="15">
      <c r="A247" s="6">
        <v>7411903</v>
      </c>
      <c r="B247" s="3" t="s">
        <v>32</v>
      </c>
      <c r="C247" s="7">
        <v>117000</v>
      </c>
      <c r="D247" s="7">
        <v>117000</v>
      </c>
      <c r="E247" s="8">
        <f t="shared" si="25"/>
        <v>0</v>
      </c>
      <c r="F247" s="23">
        <f t="shared" si="26"/>
        <v>0</v>
      </c>
    </row>
    <row r="248" spans="1:6" ht="15">
      <c r="A248" s="6">
        <v>7411904</v>
      </c>
      <c r="B248" s="3" t="s">
        <v>53</v>
      </c>
      <c r="C248" s="7">
        <v>17000</v>
      </c>
      <c r="D248" s="7">
        <v>17000</v>
      </c>
      <c r="E248" s="8">
        <f t="shared" si="25"/>
        <v>0</v>
      </c>
      <c r="F248" s="23">
        <f t="shared" si="26"/>
        <v>0</v>
      </c>
    </row>
    <row r="249" spans="1:6" ht="15">
      <c r="A249" s="6">
        <v>7411906</v>
      </c>
      <c r="B249" s="3" t="s">
        <v>33</v>
      </c>
      <c r="C249" s="7">
        <v>420000</v>
      </c>
      <c r="D249" s="7">
        <v>425000</v>
      </c>
      <c r="E249" s="8">
        <f t="shared" si="25"/>
        <v>5000</v>
      </c>
      <c r="F249" s="23">
        <f t="shared" si="26"/>
        <v>1.1904761904761905</v>
      </c>
    </row>
    <row r="250" spans="1:6" ht="15">
      <c r="A250" s="6">
        <v>7411907</v>
      </c>
      <c r="B250" s="3" t="s">
        <v>35</v>
      </c>
      <c r="C250" s="7">
        <v>1100</v>
      </c>
      <c r="D250" s="7">
        <v>1100</v>
      </c>
      <c r="E250" s="8">
        <f t="shared" si="25"/>
        <v>0</v>
      </c>
      <c r="F250" s="23">
        <f t="shared" si="26"/>
        <v>0</v>
      </c>
    </row>
    <row r="251" spans="1:6" ht="15">
      <c r="A251" s="6">
        <v>7411908</v>
      </c>
      <c r="B251" s="3" t="s">
        <v>34</v>
      </c>
      <c r="C251" s="7">
        <v>5000</v>
      </c>
      <c r="D251" s="7">
        <v>5000</v>
      </c>
      <c r="E251" s="8">
        <f t="shared" si="25"/>
        <v>0</v>
      </c>
      <c r="F251" s="23">
        <f t="shared" si="26"/>
        <v>0</v>
      </c>
    </row>
    <row r="252" spans="1:6" ht="15">
      <c r="A252" s="6">
        <v>7411909</v>
      </c>
      <c r="B252" s="3" t="s">
        <v>83</v>
      </c>
      <c r="C252" s="7">
        <v>21550</v>
      </c>
      <c r="D252" s="7">
        <v>21550</v>
      </c>
      <c r="E252" s="8">
        <f t="shared" si="25"/>
        <v>0</v>
      </c>
      <c r="F252" s="23">
        <f t="shared" si="26"/>
        <v>0</v>
      </c>
    </row>
    <row r="253" spans="1:6" ht="15">
      <c r="A253" s="6">
        <v>7411980</v>
      </c>
      <c r="B253" s="3" t="s">
        <v>22</v>
      </c>
      <c r="C253" s="7">
        <v>1400</v>
      </c>
      <c r="D253" s="7">
        <v>1400</v>
      </c>
      <c r="E253" s="8">
        <f t="shared" si="25"/>
        <v>0</v>
      </c>
      <c r="F253" s="23">
        <f t="shared" si="26"/>
        <v>0</v>
      </c>
    </row>
    <row r="254" spans="1:6" ht="15">
      <c r="A254" s="27" t="s">
        <v>49</v>
      </c>
      <c r="B254" s="3"/>
      <c r="C254" s="25">
        <f>SUM(C198:C253)</f>
        <v>3241000</v>
      </c>
      <c r="D254" s="25">
        <f>SUM(D198:D253)</f>
        <v>3299225</v>
      </c>
      <c r="E254" s="25">
        <f>SUM(E198:E253)</f>
        <v>58225</v>
      </c>
      <c r="F254" s="26">
        <f>(100*E254)/C254</f>
        <v>1.7965134217834002</v>
      </c>
    </row>
  </sheetData>
  <sheetProtection/>
  <printOptions gridLines="1"/>
  <pageMargins left="0.4" right="0.4" top="0.4" bottom="0.4" header="0.3" footer="0.3"/>
  <pageSetup cellComments="asDisplayed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Horowitz</dc:creator>
  <cp:keywords/>
  <dc:description/>
  <cp:lastModifiedBy>Marc Horowitz</cp:lastModifiedBy>
  <cp:lastPrinted>2020-06-30T18:01:29Z</cp:lastPrinted>
  <dcterms:created xsi:type="dcterms:W3CDTF">1999-10-20T13:48:24Z</dcterms:created>
  <dcterms:modified xsi:type="dcterms:W3CDTF">2020-10-13T13:59:27Z</dcterms:modified>
  <cp:category/>
  <cp:version/>
  <cp:contentType/>
  <cp:contentStatus/>
</cp:coreProperties>
</file>